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X:\03 Zakázky 2024\63524094 Demolice objektů v obvodu OŘ OVA 2024 – 2. etapa 2024 - VD\01_ZD\Díl 4 Soupis prací s výkazem výměr\"/>
    </mc:Choice>
  </mc:AlternateContent>
  <xr:revisionPtr revIDLastSave="0" documentId="13_ncr:1_{04D3BCD9-CDAB-4CF0-A607-014611F1BB5E}" xr6:coauthVersionLast="36" xr6:coauthVersionMax="36" xr10:uidLastSave="{00000000-0000-0000-0000-000000000000}"/>
  <bookViews>
    <workbookView xWindow="0" yWindow="0" windowWidth="14380" windowHeight="5270" xr2:uid="{00000000-000D-0000-FFFF-FFFF00000000}"/>
  </bookViews>
  <sheets>
    <sheet name="Rekapitulace stavby" sheetId="1" r:id="rId1"/>
    <sheet name="01 - výh.stanoviště XIV" sheetId="2" r:id="rId2"/>
    <sheet name="02 - VRN" sheetId="3" r:id="rId3"/>
    <sheet name="01 - Plechový sklad a rampa" sheetId="4" r:id="rId4"/>
    <sheet name="02 - VRN_01" sheetId="5" r:id="rId5"/>
    <sheet name="03.01 - Popovice budova z..." sheetId="6" r:id="rId6"/>
    <sheet name="03.02 - Brumov - výpravní..." sheetId="7" r:id="rId7"/>
  </sheets>
  <definedNames>
    <definedName name="_xlnm._FilterDatabase" localSheetId="3" hidden="1">'01 - Plechový sklad a rampa'!$C$129:$K$252</definedName>
    <definedName name="_xlnm._FilterDatabase" localSheetId="1" hidden="1">'01 - výh.stanoviště XIV'!$C$126:$K$215</definedName>
    <definedName name="_xlnm._FilterDatabase" localSheetId="2" hidden="1">'02 - VRN'!$C$124:$K$140</definedName>
    <definedName name="_xlnm._FilterDatabase" localSheetId="4" hidden="1">'02 - VRN_01'!$C$124:$K$138</definedName>
    <definedName name="_xlnm._FilterDatabase" localSheetId="5" hidden="1">'03.01 - Popovice budova z...'!$C$123:$K$148</definedName>
    <definedName name="_xlnm._FilterDatabase" localSheetId="6" hidden="1">'03.02 - Brumov - výpravní...'!$C$123:$K$149</definedName>
    <definedName name="_xlnm.Print_Titles" localSheetId="3">'01 - Plechový sklad a rampa'!$129:$129</definedName>
    <definedName name="_xlnm.Print_Titles" localSheetId="1">'01 - výh.stanoviště XIV'!$126:$126</definedName>
    <definedName name="_xlnm.Print_Titles" localSheetId="2">'02 - VRN'!$124:$124</definedName>
    <definedName name="_xlnm.Print_Titles" localSheetId="4">'02 - VRN_01'!$124:$124</definedName>
    <definedName name="_xlnm.Print_Titles" localSheetId="5">'03.01 - Popovice budova z...'!$123:$123</definedName>
    <definedName name="_xlnm.Print_Titles" localSheetId="6">'03.02 - Brumov - výpravní...'!$123:$123</definedName>
    <definedName name="_xlnm.Print_Titles" localSheetId="0">'Rekapitulace stavby'!$92:$92</definedName>
    <definedName name="_xlnm.Print_Area" localSheetId="3">'01 - Plechový sklad a rampa'!$C$4:$J$76,'01 - Plechový sklad a rampa'!$C$82:$J$109,'01 - Plechový sklad a rampa'!$C$115:$K$252</definedName>
    <definedName name="_xlnm.Print_Area" localSheetId="1">'01 - výh.stanoviště XIV'!$C$4:$J$76,'01 - výh.stanoviště XIV'!$C$82:$J$106,'01 - výh.stanoviště XIV'!$C$112:$K$215</definedName>
    <definedName name="_xlnm.Print_Area" localSheetId="2">'02 - VRN'!$C$4:$J$76,'02 - VRN'!$C$82:$J$104,'02 - VRN'!$C$110:$K$140</definedName>
    <definedName name="_xlnm.Print_Area" localSheetId="4">'02 - VRN_01'!$C$4:$J$76,'02 - VRN_01'!$C$82:$J$104,'02 - VRN_01'!$C$110:$K$138</definedName>
    <definedName name="_xlnm.Print_Area" localSheetId="5">'03.01 - Popovice budova z...'!$C$4:$J$76,'03.01 - Popovice budova z...'!$C$82:$J$103,'03.01 - Popovice budova z...'!$C$109:$K$148</definedName>
    <definedName name="_xlnm.Print_Area" localSheetId="6">'03.02 - Brumov - výpravní...'!$C$4:$J$76,'03.02 - Brumov - výpravní...'!$C$82:$J$103,'03.02 - Brumov - výpravní...'!$C$109:$K$149</definedName>
    <definedName name="_xlnm.Print_Area" localSheetId="0">'Rekapitulace stavby'!$D$4:$AO$76,'Rekapitulace stavby'!$C$82:$AQ$104</definedName>
  </definedNames>
  <calcPr calcId="191029"/>
</workbook>
</file>

<file path=xl/calcChain.xml><?xml version="1.0" encoding="utf-8"?>
<calcChain xmlns="http://schemas.openxmlformats.org/spreadsheetml/2006/main">
  <c r="J39" i="7" l="1"/>
  <c r="J38" i="7"/>
  <c r="AY103" i="1" s="1"/>
  <c r="J37" i="7"/>
  <c r="AX103" i="1" s="1"/>
  <c r="BI148" i="7"/>
  <c r="BH148" i="7"/>
  <c r="BG148" i="7"/>
  <c r="BF148" i="7"/>
  <c r="T148" i="7"/>
  <c r="T147" i="7"/>
  <c r="R148" i="7"/>
  <c r="R147" i="7" s="1"/>
  <c r="P148" i="7"/>
  <c r="P147" i="7" s="1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3" i="7"/>
  <c r="BH133" i="7"/>
  <c r="BG133" i="7"/>
  <c r="BF133" i="7"/>
  <c r="T133" i="7"/>
  <c r="T126" i="7"/>
  <c r="R133" i="7"/>
  <c r="R126" i="7"/>
  <c r="P133" i="7"/>
  <c r="P126" i="7"/>
  <c r="BI127" i="7"/>
  <c r="BH127" i="7"/>
  <c r="BG127" i="7"/>
  <c r="BF127" i="7"/>
  <c r="T127" i="7"/>
  <c r="R127" i="7"/>
  <c r="P127" i="7"/>
  <c r="F118" i="7"/>
  <c r="E116" i="7"/>
  <c r="F91" i="7"/>
  <c r="E89" i="7"/>
  <c r="J26" i="7"/>
  <c r="E26" i="7"/>
  <c r="J94" i="7" s="1"/>
  <c r="J25" i="7"/>
  <c r="J23" i="7"/>
  <c r="E23" i="7"/>
  <c r="J93" i="7" s="1"/>
  <c r="J22" i="7"/>
  <c r="J20" i="7"/>
  <c r="E20" i="7"/>
  <c r="F121" i="7"/>
  <c r="J19" i="7"/>
  <c r="J17" i="7"/>
  <c r="E17" i="7"/>
  <c r="F120" i="7" s="1"/>
  <c r="J16" i="7"/>
  <c r="J14" i="7"/>
  <c r="J91" i="7" s="1"/>
  <c r="E7" i="7"/>
  <c r="E85" i="7"/>
  <c r="J39" i="6"/>
  <c r="J38" i="6"/>
  <c r="AY102" i="1"/>
  <c r="J37" i="6"/>
  <c r="AX102" i="1"/>
  <c r="BI147" i="6"/>
  <c r="BH147" i="6"/>
  <c r="BG147" i="6"/>
  <c r="BF147" i="6"/>
  <c r="T147" i="6"/>
  <c r="T146" i="6" s="1"/>
  <c r="R147" i="6"/>
  <c r="R146" i="6" s="1"/>
  <c r="P147" i="6"/>
  <c r="P146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3" i="6"/>
  <c r="BH133" i="6"/>
  <c r="BG133" i="6"/>
  <c r="BF133" i="6"/>
  <c r="T133" i="6"/>
  <c r="T126" i="6"/>
  <c r="R133" i="6"/>
  <c r="P133" i="6"/>
  <c r="P126" i="6"/>
  <c r="BI127" i="6"/>
  <c r="BH127" i="6"/>
  <c r="BG127" i="6"/>
  <c r="BF127" i="6"/>
  <c r="T127" i="6"/>
  <c r="R127" i="6"/>
  <c r="R126" i="6" s="1"/>
  <c r="P127" i="6"/>
  <c r="F118" i="6"/>
  <c r="E116" i="6"/>
  <c r="F91" i="6"/>
  <c r="E89" i="6"/>
  <c r="J26" i="6"/>
  <c r="E26" i="6"/>
  <c r="J121" i="6" s="1"/>
  <c r="J25" i="6"/>
  <c r="J23" i="6"/>
  <c r="E23" i="6"/>
  <c r="J120" i="6" s="1"/>
  <c r="J22" i="6"/>
  <c r="J20" i="6"/>
  <c r="E20" i="6"/>
  <c r="F94" i="6" s="1"/>
  <c r="J19" i="6"/>
  <c r="J17" i="6"/>
  <c r="E17" i="6"/>
  <c r="F120" i="6" s="1"/>
  <c r="J16" i="6"/>
  <c r="J14" i="6"/>
  <c r="J91" i="6"/>
  <c r="E7" i="6"/>
  <c r="E112" i="6"/>
  <c r="J39" i="5"/>
  <c r="J38" i="5"/>
  <c r="AY100" i="1" s="1"/>
  <c r="J37" i="5"/>
  <c r="AX100" i="1"/>
  <c r="BI137" i="5"/>
  <c r="BH137" i="5"/>
  <c r="BG137" i="5"/>
  <c r="BF137" i="5"/>
  <c r="T137" i="5"/>
  <c r="T136" i="5" s="1"/>
  <c r="R137" i="5"/>
  <c r="R136" i="5"/>
  <c r="P137" i="5"/>
  <c r="P136" i="5" s="1"/>
  <c r="BI134" i="5"/>
  <c r="BH134" i="5"/>
  <c r="BG134" i="5"/>
  <c r="BF134" i="5"/>
  <c r="T134" i="5"/>
  <c r="T133" i="5" s="1"/>
  <c r="R134" i="5"/>
  <c r="R133" i="5" s="1"/>
  <c r="P134" i="5"/>
  <c r="P133" i="5"/>
  <c r="BI131" i="5"/>
  <c r="BH131" i="5"/>
  <c r="BG131" i="5"/>
  <c r="BF131" i="5"/>
  <c r="T131" i="5"/>
  <c r="T130" i="5" s="1"/>
  <c r="R131" i="5"/>
  <c r="R130" i="5" s="1"/>
  <c r="P131" i="5"/>
  <c r="P130" i="5" s="1"/>
  <c r="BI128" i="5"/>
  <c r="BH128" i="5"/>
  <c r="BG128" i="5"/>
  <c r="BF128" i="5"/>
  <c r="T128" i="5"/>
  <c r="T127" i="5"/>
  <c r="R128" i="5"/>
  <c r="R127" i="5" s="1"/>
  <c r="P128" i="5"/>
  <c r="P127" i="5" s="1"/>
  <c r="J122" i="5"/>
  <c r="J121" i="5"/>
  <c r="F121" i="5"/>
  <c r="F119" i="5"/>
  <c r="E117" i="5"/>
  <c r="J94" i="5"/>
  <c r="J93" i="5"/>
  <c r="F93" i="5"/>
  <c r="F91" i="5"/>
  <c r="E89" i="5"/>
  <c r="J20" i="5"/>
  <c r="E20" i="5"/>
  <c r="F122" i="5"/>
  <c r="J19" i="5"/>
  <c r="J14" i="5"/>
  <c r="J119" i="5"/>
  <c r="E7" i="5"/>
  <c r="E113" i="5" s="1"/>
  <c r="J163" i="4"/>
  <c r="J39" i="4"/>
  <c r="J38" i="4"/>
  <c r="AY99" i="1"/>
  <c r="J37" i="4"/>
  <c r="AX99" i="1"/>
  <c r="BI250" i="4"/>
  <c r="BH250" i="4"/>
  <c r="BG250" i="4"/>
  <c r="BF250" i="4"/>
  <c r="T250" i="4"/>
  <c r="T249" i="4" s="1"/>
  <c r="T248" i="4" s="1"/>
  <c r="R250" i="4"/>
  <c r="R249" i="4" s="1"/>
  <c r="R248" i="4" s="1"/>
  <c r="P250" i="4"/>
  <c r="P249" i="4"/>
  <c r="P248" i="4"/>
  <c r="BI246" i="4"/>
  <c r="BH246" i="4"/>
  <c r="BG246" i="4"/>
  <c r="BF246" i="4"/>
  <c r="T246" i="4"/>
  <c r="T245" i="4" s="1"/>
  <c r="R246" i="4"/>
  <c r="R245" i="4" s="1"/>
  <c r="P246" i="4"/>
  <c r="P245" i="4" s="1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1" i="4"/>
  <c r="BH211" i="4"/>
  <c r="BG211" i="4"/>
  <c r="BF211" i="4"/>
  <c r="T211" i="4"/>
  <c r="R211" i="4"/>
  <c r="P211" i="4"/>
  <c r="BI205" i="4"/>
  <c r="BH205" i="4"/>
  <c r="BG205" i="4"/>
  <c r="BF205" i="4"/>
  <c r="T205" i="4"/>
  <c r="R205" i="4"/>
  <c r="P205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T195" i="4"/>
  <c r="R196" i="4"/>
  <c r="R195" i="4" s="1"/>
  <c r="P196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J101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J127" i="4"/>
  <c r="J126" i="4"/>
  <c r="F126" i="4"/>
  <c r="F124" i="4"/>
  <c r="E122" i="4"/>
  <c r="J94" i="4"/>
  <c r="J93" i="4"/>
  <c r="F93" i="4"/>
  <c r="F91" i="4"/>
  <c r="E89" i="4"/>
  <c r="J20" i="4"/>
  <c r="E20" i="4"/>
  <c r="F94" i="4" s="1"/>
  <c r="J19" i="4"/>
  <c r="J14" i="4"/>
  <c r="J91" i="4" s="1"/>
  <c r="E7" i="4"/>
  <c r="E118" i="4"/>
  <c r="J39" i="3"/>
  <c r="J38" i="3"/>
  <c r="AY97" i="1"/>
  <c r="J37" i="3"/>
  <c r="AX97" i="1" s="1"/>
  <c r="BI139" i="3"/>
  <c r="BH139" i="3"/>
  <c r="BG139" i="3"/>
  <c r="BF139" i="3"/>
  <c r="T139" i="3"/>
  <c r="T138" i="3" s="1"/>
  <c r="R139" i="3"/>
  <c r="R138" i="3" s="1"/>
  <c r="P139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T130" i="3" s="1"/>
  <c r="R131" i="3"/>
  <c r="R130" i="3" s="1"/>
  <c r="P131" i="3"/>
  <c r="P130" i="3" s="1"/>
  <c r="BI128" i="3"/>
  <c r="BH128" i="3"/>
  <c r="BG128" i="3"/>
  <c r="BF128" i="3"/>
  <c r="T128" i="3"/>
  <c r="T127" i="3"/>
  <c r="R128" i="3"/>
  <c r="R127" i="3" s="1"/>
  <c r="P128" i="3"/>
  <c r="P127" i="3" s="1"/>
  <c r="J122" i="3"/>
  <c r="J121" i="3"/>
  <c r="F121" i="3"/>
  <c r="F119" i="3"/>
  <c r="E117" i="3"/>
  <c r="J94" i="3"/>
  <c r="J93" i="3"/>
  <c r="F93" i="3"/>
  <c r="F91" i="3"/>
  <c r="E89" i="3"/>
  <c r="J20" i="3"/>
  <c r="E20" i="3"/>
  <c r="F122" i="3" s="1"/>
  <c r="J19" i="3"/>
  <c r="J14" i="3"/>
  <c r="J119" i="3" s="1"/>
  <c r="E7" i="3"/>
  <c r="E113" i="3" s="1"/>
  <c r="J39" i="2"/>
  <c r="J38" i="2"/>
  <c r="AY96" i="1" s="1"/>
  <c r="J37" i="2"/>
  <c r="AX96" i="1"/>
  <c r="BI211" i="2"/>
  <c r="BH211" i="2"/>
  <c r="BG211" i="2"/>
  <c r="BF211" i="2"/>
  <c r="T211" i="2"/>
  <c r="T210" i="2" s="1"/>
  <c r="T209" i="2" s="1"/>
  <c r="R211" i="2"/>
  <c r="R210" i="2"/>
  <c r="R209" i="2"/>
  <c r="P211" i="2"/>
  <c r="P210" i="2"/>
  <c r="P209" i="2" s="1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J36" i="2" s="1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5" i="2"/>
  <c r="F39" i="2" s="1"/>
  <c r="BH135" i="2"/>
  <c r="F38" i="2" s="1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4" i="2"/>
  <c r="J93" i="2"/>
  <c r="F93" i="2"/>
  <c r="F91" i="2"/>
  <c r="E89" i="2"/>
  <c r="J20" i="2"/>
  <c r="E20" i="2"/>
  <c r="F124" i="2" s="1"/>
  <c r="J19" i="2"/>
  <c r="J14" i="2"/>
  <c r="J121" i="2" s="1"/>
  <c r="E7" i="2"/>
  <c r="E85" i="2" s="1"/>
  <c r="L90" i="1"/>
  <c r="AM90" i="1"/>
  <c r="AM89" i="1"/>
  <c r="L89" i="1"/>
  <c r="AM87" i="1"/>
  <c r="L87" i="1"/>
  <c r="L85" i="1"/>
  <c r="L84" i="1"/>
  <c r="BK164" i="2"/>
  <c r="J218" i="4"/>
  <c r="BK243" i="4"/>
  <c r="BK205" i="4"/>
  <c r="J171" i="4"/>
  <c r="J169" i="4"/>
  <c r="BK141" i="4"/>
  <c r="BK137" i="5"/>
  <c r="BK133" i="6"/>
  <c r="J142" i="7"/>
  <c r="BK133" i="7"/>
  <c r="BK169" i="2"/>
  <c r="BK130" i="2"/>
  <c r="AS95" i="1"/>
  <c r="J194" i="2"/>
  <c r="BK154" i="2"/>
  <c r="BK239" i="4"/>
  <c r="J236" i="4"/>
  <c r="BK194" i="2"/>
  <c r="BK207" i="2"/>
  <c r="F36" i="2"/>
  <c r="BK157" i="4"/>
  <c r="J153" i="4"/>
  <c r="J234" i="4"/>
  <c r="BK221" i="4"/>
  <c r="J173" i="4"/>
  <c r="J193" i="4"/>
  <c r="J151" i="4"/>
  <c r="BK186" i="4"/>
  <c r="BK128" i="5"/>
  <c r="BK141" i="6"/>
  <c r="J145" i="7"/>
  <c r="J142" i="2"/>
  <c r="BK152" i="2"/>
  <c r="BK211" i="2"/>
  <c r="J152" i="2"/>
  <c r="BK192" i="2"/>
  <c r="BK144" i="2"/>
  <c r="BK131" i="3"/>
  <c r="BK223" i="4"/>
  <c r="J243" i="4"/>
  <c r="BK200" i="4"/>
  <c r="BK173" i="4"/>
  <c r="J165" i="4"/>
  <c r="J177" i="4"/>
  <c r="J134" i="5"/>
  <c r="J147" i="6"/>
  <c r="J148" i="7"/>
  <c r="AS101" i="1"/>
  <c r="J201" i="2"/>
  <c r="BK149" i="2"/>
  <c r="J180" i="2"/>
  <c r="J241" i="4"/>
  <c r="J216" i="4"/>
  <c r="BK211" i="4"/>
  <c r="BK155" i="4"/>
  <c r="BK175" i="4"/>
  <c r="BK143" i="4"/>
  <c r="J137" i="5"/>
  <c r="J144" i="6"/>
  <c r="BK144" i="6"/>
  <c r="J140" i="7"/>
  <c r="BK127" i="7"/>
  <c r="J196" i="2"/>
  <c r="BK205" i="2"/>
  <c r="BK180" i="2"/>
  <c r="J131" i="3"/>
  <c r="J189" i="4"/>
  <c r="BK234" i="4"/>
  <c r="J183" i="4"/>
  <c r="BK148" i="4"/>
  <c r="BK151" i="4"/>
  <c r="BK167" i="2"/>
  <c r="BK135" i="2"/>
  <c r="J140" i="2"/>
  <c r="BK159" i="2"/>
  <c r="AS98" i="1"/>
  <c r="J133" i="4"/>
  <c r="BK236" i="4"/>
  <c r="BK193" i="4"/>
  <c r="BK177" i="4"/>
  <c r="J157" i="4"/>
  <c r="BK139" i="4"/>
  <c r="J139" i="4"/>
  <c r="J128" i="5"/>
  <c r="J141" i="6"/>
  <c r="BK145" i="7"/>
  <c r="J127" i="7"/>
  <c r="J146" i="2"/>
  <c r="BK146" i="2"/>
  <c r="F37" i="2"/>
  <c r="J155" i="4"/>
  <c r="J239" i="4"/>
  <c r="J211" i="4"/>
  <c r="BK167" i="4"/>
  <c r="BK196" i="4"/>
  <c r="J175" i="4"/>
  <c r="BK165" i="4"/>
  <c r="BK134" i="5"/>
  <c r="J139" i="6"/>
  <c r="BK142" i="7"/>
  <c r="J135" i="4"/>
  <c r="J223" i="4"/>
  <c r="BK216" i="4"/>
  <c r="BK133" i="4"/>
  <c r="BK180" i="4"/>
  <c r="BK145" i="4"/>
  <c r="BK189" i="4"/>
  <c r="BK131" i="5"/>
  <c r="BK127" i="6"/>
  <c r="BK148" i="7"/>
  <c r="J156" i="2"/>
  <c r="J154" i="2"/>
  <c r="J199" i="2"/>
  <c r="BK156" i="2"/>
  <c r="J167" i="2"/>
  <c r="BK128" i="3"/>
  <c r="J128" i="3"/>
  <c r="BK246" i="4"/>
  <c r="J191" i="4"/>
  <c r="J205" i="4"/>
  <c r="J145" i="4"/>
  <c r="J143" i="4"/>
  <c r="J141" i="4"/>
  <c r="BK147" i="6"/>
  <c r="J133" i="6"/>
  <c r="J133" i="7"/>
  <c r="BK196" i="2"/>
  <c r="J205" i="2"/>
  <c r="J135" i="2"/>
  <c r="BK182" i="2"/>
  <c r="BK199" i="2"/>
  <c r="J169" i="2"/>
  <c r="J211" i="2"/>
  <c r="J136" i="3"/>
  <c r="J250" i="4"/>
  <c r="J160" i="4"/>
  <c r="BK169" i="4"/>
  <c r="J200" i="4"/>
  <c r="BK232" i="4"/>
  <c r="BK191" i="4"/>
  <c r="J131" i="5"/>
  <c r="J127" i="6"/>
  <c r="J182" i="2"/>
  <c r="BK139" i="3"/>
  <c r="BK136" i="3"/>
  <c r="BK137" i="4"/>
  <c r="J221" i="4"/>
  <c r="J137" i="4"/>
  <c r="BK171" i="4"/>
  <c r="J148" i="4"/>
  <c r="BK218" i="4"/>
  <c r="BK139" i="6"/>
  <c r="J149" i="2"/>
  <c r="BK142" i="2"/>
  <c r="J192" i="2"/>
  <c r="J144" i="2"/>
  <c r="J188" i="2"/>
  <c r="BK140" i="2"/>
  <c r="J139" i="3"/>
  <c r="J167" i="4"/>
  <c r="BK250" i="4"/>
  <c r="J180" i="4"/>
  <c r="J164" i="2"/>
  <c r="BK188" i="2"/>
  <c r="BK201" i="2"/>
  <c r="J159" i="2"/>
  <c r="BK134" i="3"/>
  <c r="BK241" i="4"/>
  <c r="BK160" i="4"/>
  <c r="J246" i="4"/>
  <c r="J196" i="4"/>
  <c r="J186" i="4"/>
  <c r="BK183" i="4"/>
  <c r="BK153" i="4"/>
  <c r="J207" i="2"/>
  <c r="J130" i="2"/>
  <c r="J134" i="3"/>
  <c r="BK135" i="4"/>
  <c r="J232" i="4"/>
  <c r="BK140" i="7"/>
  <c r="P126" i="5" l="1"/>
  <c r="P125" i="5" s="1"/>
  <c r="AU100" i="1" s="1"/>
  <c r="T126" i="5"/>
  <c r="T125" i="5"/>
  <c r="R126" i="5"/>
  <c r="R125" i="5" s="1"/>
  <c r="T187" i="2"/>
  <c r="R164" i="4"/>
  <c r="BK158" i="2"/>
  <c r="J158" i="2" s="1"/>
  <c r="J102" i="2" s="1"/>
  <c r="T133" i="3"/>
  <c r="T126" i="3"/>
  <c r="T125" i="3" s="1"/>
  <c r="BK132" i="4"/>
  <c r="P158" i="2"/>
  <c r="R132" i="4"/>
  <c r="BK231" i="4"/>
  <c r="J231" i="4"/>
  <c r="J105" i="4"/>
  <c r="R187" i="2"/>
  <c r="BK138" i="6"/>
  <c r="J138" i="6"/>
  <c r="J101" i="6" s="1"/>
  <c r="R133" i="3"/>
  <c r="R126" i="3" s="1"/>
  <c r="R125" i="3" s="1"/>
  <c r="BK164" i="4"/>
  <c r="J164" i="4" s="1"/>
  <c r="J102" i="4" s="1"/>
  <c r="R231" i="4"/>
  <c r="R138" i="6"/>
  <c r="R125" i="6"/>
  <c r="R124" i="6"/>
  <c r="T151" i="2"/>
  <c r="T129" i="2" s="1"/>
  <c r="T199" i="4"/>
  <c r="T131" i="4" s="1"/>
  <c r="T130" i="4" s="1"/>
  <c r="BK151" i="2"/>
  <c r="J151" i="2"/>
  <c r="J101" i="2"/>
  <c r="BK133" i="3"/>
  <c r="J133" i="3" s="1"/>
  <c r="J102" i="3" s="1"/>
  <c r="P199" i="4"/>
  <c r="P187" i="2"/>
  <c r="P133" i="3"/>
  <c r="P126" i="3"/>
  <c r="P125" i="3" s="1"/>
  <c r="AU97" i="1" s="1"/>
  <c r="R199" i="4"/>
  <c r="T132" i="4"/>
  <c r="R158" i="2"/>
  <c r="P164" i="4"/>
  <c r="T231" i="4"/>
  <c r="T138" i="6"/>
  <c r="T125" i="6" s="1"/>
  <c r="T124" i="6" s="1"/>
  <c r="P151" i="2"/>
  <c r="P129" i="2"/>
  <c r="T164" i="4"/>
  <c r="BK139" i="7"/>
  <c r="J139" i="7"/>
  <c r="J101" i="7" s="1"/>
  <c r="BK187" i="2"/>
  <c r="J187" i="2"/>
  <c r="J103" i="2"/>
  <c r="BK199" i="4"/>
  <c r="J199" i="4" s="1"/>
  <c r="J104" i="4" s="1"/>
  <c r="P139" i="7"/>
  <c r="P125" i="7"/>
  <c r="P124" i="7" s="1"/>
  <c r="AU103" i="1" s="1"/>
  <c r="T158" i="2"/>
  <c r="P132" i="4"/>
  <c r="P131" i="4" s="1"/>
  <c r="P130" i="4" s="1"/>
  <c r="AU99" i="1" s="1"/>
  <c r="AU98" i="1" s="1"/>
  <c r="P231" i="4"/>
  <c r="P138" i="6"/>
  <c r="P125" i="6"/>
  <c r="P124" i="6" s="1"/>
  <c r="AU102" i="1" s="1"/>
  <c r="R151" i="2"/>
  <c r="R129" i="2"/>
  <c r="R128" i="2"/>
  <c r="R127" i="2" s="1"/>
  <c r="R139" i="7"/>
  <c r="R125" i="7"/>
  <c r="R124" i="7"/>
  <c r="T139" i="7"/>
  <c r="T125" i="7" s="1"/>
  <c r="T124" i="7" s="1"/>
  <c r="BK127" i="3"/>
  <c r="BK126" i="3" s="1"/>
  <c r="J126" i="3" s="1"/>
  <c r="J99" i="3" s="1"/>
  <c r="J127" i="3"/>
  <c r="J100" i="3" s="1"/>
  <c r="BK249" i="4"/>
  <c r="BK248" i="4"/>
  <c r="J248" i="4" s="1"/>
  <c r="J107" i="4" s="1"/>
  <c r="BK130" i="5"/>
  <c r="J130" i="5"/>
  <c r="J101" i="5"/>
  <c r="BK210" i="2"/>
  <c r="BK209" i="2"/>
  <c r="J209" i="2" s="1"/>
  <c r="J104" i="2" s="1"/>
  <c r="BK195" i="4"/>
  <c r="J195" i="4"/>
  <c r="J103" i="4"/>
  <c r="BK130" i="3"/>
  <c r="J130" i="3" s="1"/>
  <c r="J101" i="3" s="1"/>
  <c r="BK126" i="6"/>
  <c r="J126" i="6"/>
  <c r="J100" i="6" s="1"/>
  <c r="BK129" i="2"/>
  <c r="BK128" i="2" s="1"/>
  <c r="BK138" i="3"/>
  <c r="J138" i="3"/>
  <c r="J103" i="3" s="1"/>
  <c r="BK245" i="4"/>
  <c r="J245" i="4" s="1"/>
  <c r="J106" i="4" s="1"/>
  <c r="BK133" i="5"/>
  <c r="BK126" i="5" s="1"/>
  <c r="BK126" i="7"/>
  <c r="J126" i="7"/>
  <c r="J100" i="7" s="1"/>
  <c r="BK127" i="5"/>
  <c r="BK146" i="6"/>
  <c r="J146" i="6"/>
  <c r="J102" i="6"/>
  <c r="BK136" i="5"/>
  <c r="J136" i="5"/>
  <c r="J103" i="5" s="1"/>
  <c r="BK147" i="7"/>
  <c r="J147" i="7" s="1"/>
  <c r="J102" i="7" s="1"/>
  <c r="BK125" i="6"/>
  <c r="J125" i="6" s="1"/>
  <c r="J99" i="6" s="1"/>
  <c r="E112" i="7"/>
  <c r="J118" i="7"/>
  <c r="J121" i="7"/>
  <c r="BE142" i="7"/>
  <c r="BE145" i="7"/>
  <c r="F93" i="7"/>
  <c r="J120" i="7"/>
  <c r="BE133" i="7"/>
  <c r="BE140" i="7"/>
  <c r="BE148" i="7"/>
  <c r="F94" i="7"/>
  <c r="BE127" i="7"/>
  <c r="J94" i="6"/>
  <c r="J127" i="5"/>
  <c r="J100" i="5" s="1"/>
  <c r="F93" i="6"/>
  <c r="BE141" i="6"/>
  <c r="J93" i="6"/>
  <c r="F121" i="6"/>
  <c r="BE133" i="6"/>
  <c r="BE147" i="6"/>
  <c r="BE144" i="6"/>
  <c r="E85" i="6"/>
  <c r="J118" i="6"/>
  <c r="BE127" i="6"/>
  <c r="BE139" i="6"/>
  <c r="J132" i="4"/>
  <c r="J100" i="4"/>
  <c r="E85" i="5"/>
  <c r="J249" i="4"/>
  <c r="J108" i="4"/>
  <c r="F94" i="5"/>
  <c r="BE131" i="5"/>
  <c r="BE137" i="5"/>
  <c r="J91" i="5"/>
  <c r="BE134" i="5"/>
  <c r="BE128" i="5"/>
  <c r="BE193" i="4"/>
  <c r="BE151" i="4"/>
  <c r="BE155" i="4"/>
  <c r="BE175" i="4"/>
  <c r="BE223" i="4"/>
  <c r="BE186" i="4"/>
  <c r="BE189" i="4"/>
  <c r="BE196" i="4"/>
  <c r="J124" i="4"/>
  <c r="BE143" i="4"/>
  <c r="BE160" i="4"/>
  <c r="BE167" i="4"/>
  <c r="BE177" i="4"/>
  <c r="BE180" i="4"/>
  <c r="BE218" i="4"/>
  <c r="BE145" i="4"/>
  <c r="BE183" i="4"/>
  <c r="BE216" i="4"/>
  <c r="BE157" i="4"/>
  <c r="BE232" i="4"/>
  <c r="F127" i="4"/>
  <c r="BE135" i="4"/>
  <c r="BE141" i="4"/>
  <c r="BE211" i="4"/>
  <c r="BE221" i="4"/>
  <c r="BE139" i="4"/>
  <c r="BE200" i="4"/>
  <c r="BE169" i="4"/>
  <c r="E85" i="4"/>
  <c r="BE165" i="4"/>
  <c r="BE205" i="4"/>
  <c r="BE133" i="4"/>
  <c r="BE153" i="4"/>
  <c r="BE173" i="4"/>
  <c r="BE137" i="4"/>
  <c r="BE191" i="4"/>
  <c r="BE239" i="4"/>
  <c r="BE241" i="4"/>
  <c r="BE246" i="4"/>
  <c r="BE148" i="4"/>
  <c r="BE234" i="4"/>
  <c r="BE250" i="4"/>
  <c r="BE171" i="4"/>
  <c r="BE236" i="4"/>
  <c r="BE243" i="4"/>
  <c r="BE128" i="3"/>
  <c r="J210" i="2"/>
  <c r="J105" i="2"/>
  <c r="J91" i="3"/>
  <c r="J129" i="2"/>
  <c r="J100" i="2"/>
  <c r="E85" i="3"/>
  <c r="BE134" i="3"/>
  <c r="F94" i="3"/>
  <c r="BE131" i="3"/>
  <c r="BE139" i="3"/>
  <c r="BE136" i="3"/>
  <c r="BB96" i="1"/>
  <c r="J91" i="2"/>
  <c r="BE135" i="2"/>
  <c r="BE142" i="2"/>
  <c r="BE146" i="2"/>
  <c r="BE152" i="2"/>
  <c r="BE164" i="2"/>
  <c r="BE169" i="2"/>
  <c r="BE180" i="2"/>
  <c r="BE182" i="2"/>
  <c r="BE188" i="2"/>
  <c r="BE199" i="2"/>
  <c r="BC96" i="1"/>
  <c r="E115" i="2"/>
  <c r="BE140" i="2"/>
  <c r="BE192" i="2"/>
  <c r="BE196" i="2"/>
  <c r="BE201" i="2"/>
  <c r="BE205" i="2"/>
  <c r="F94" i="2"/>
  <c r="BE130" i="2"/>
  <c r="BE144" i="2"/>
  <c r="BE154" i="2"/>
  <c r="BE156" i="2"/>
  <c r="BE159" i="2"/>
  <c r="AW96" i="1"/>
  <c r="BE207" i="2"/>
  <c r="BA96" i="1"/>
  <c r="BE149" i="2"/>
  <c r="BE167" i="2"/>
  <c r="BE194" i="2"/>
  <c r="BE211" i="2"/>
  <c r="BD96" i="1"/>
  <c r="F39" i="7"/>
  <c r="BD103" i="1" s="1"/>
  <c r="F39" i="3"/>
  <c r="BD97" i="1" s="1"/>
  <c r="F36" i="6"/>
  <c r="BA102" i="1"/>
  <c r="J36" i="3"/>
  <c r="AW97" i="1" s="1"/>
  <c r="F37" i="6"/>
  <c r="BB102" i="1"/>
  <c r="F39" i="5"/>
  <c r="BD100" i="1"/>
  <c r="J36" i="6"/>
  <c r="AW102" i="1"/>
  <c r="F36" i="4"/>
  <c r="BA99" i="1"/>
  <c r="F38" i="3"/>
  <c r="BC97" i="1" s="1"/>
  <c r="BC95" i="1" s="1"/>
  <c r="AY95" i="1" s="1"/>
  <c r="F39" i="6"/>
  <c r="BD102" i="1"/>
  <c r="F39" i="4"/>
  <c r="BD99" i="1" s="1"/>
  <c r="F38" i="4"/>
  <c r="BC99" i="1" s="1"/>
  <c r="F37" i="4"/>
  <c r="BB99" i="1"/>
  <c r="J36" i="4"/>
  <c r="AW99" i="1" s="1"/>
  <c r="F36" i="5"/>
  <c r="BA100" i="1"/>
  <c r="F36" i="7"/>
  <c r="BA103" i="1" s="1"/>
  <c r="F36" i="3"/>
  <c r="BA97" i="1" s="1"/>
  <c r="BA95" i="1" s="1"/>
  <c r="J36" i="5"/>
  <c r="AW100" i="1"/>
  <c r="F37" i="7"/>
  <c r="BB103" i="1"/>
  <c r="F38" i="5"/>
  <c r="BC100" i="1" s="1"/>
  <c r="J36" i="7"/>
  <c r="AW103" i="1"/>
  <c r="F37" i="3"/>
  <c r="BB97" i="1"/>
  <c r="BB95" i="1" s="1"/>
  <c r="F38" i="6"/>
  <c r="BC102" i="1" s="1"/>
  <c r="AS94" i="1"/>
  <c r="F37" i="5"/>
  <c r="BB100" i="1"/>
  <c r="F38" i="7"/>
  <c r="BC103" i="1" s="1"/>
  <c r="J126" i="5" l="1"/>
  <c r="J99" i="5" s="1"/>
  <c r="BK125" i="5"/>
  <c r="J125" i="5" s="1"/>
  <c r="J98" i="5" s="1"/>
  <c r="J128" i="2"/>
  <c r="J99" i="2" s="1"/>
  <c r="BK127" i="2"/>
  <c r="J127" i="2" s="1"/>
  <c r="J98" i="2" s="1"/>
  <c r="BD95" i="1"/>
  <c r="J133" i="5"/>
  <c r="J102" i="5" s="1"/>
  <c r="R131" i="4"/>
  <c r="R130" i="4"/>
  <c r="T128" i="2"/>
  <c r="T127" i="2"/>
  <c r="BK131" i="4"/>
  <c r="J131" i="4" s="1"/>
  <c r="J99" i="4" s="1"/>
  <c r="P128" i="2"/>
  <c r="P127" i="2"/>
  <c r="AU96" i="1" s="1"/>
  <c r="AU95" i="1" s="1"/>
  <c r="BK125" i="7"/>
  <c r="J125" i="7" s="1"/>
  <c r="J99" i="7" s="1"/>
  <c r="BK124" i="6"/>
  <c r="J124" i="6"/>
  <c r="J98" i="6"/>
  <c r="BK125" i="3"/>
  <c r="J125" i="3" s="1"/>
  <c r="J98" i="3" s="1"/>
  <c r="F35" i="2"/>
  <c r="AZ96" i="1" s="1"/>
  <c r="J32" i="5"/>
  <c r="AG100" i="1"/>
  <c r="BD101" i="1"/>
  <c r="J32" i="2"/>
  <c r="AG96" i="1" s="1"/>
  <c r="AX95" i="1"/>
  <c r="F35" i="4"/>
  <c r="AZ99" i="1" s="1"/>
  <c r="AU101" i="1"/>
  <c r="J35" i="2"/>
  <c r="AV96" i="1"/>
  <c r="AT96" i="1"/>
  <c r="BB98" i="1"/>
  <c r="AX98" i="1"/>
  <c r="F35" i="6"/>
  <c r="AZ102" i="1"/>
  <c r="J35" i="3"/>
  <c r="AV97" i="1"/>
  <c r="AT97" i="1"/>
  <c r="F35" i="5"/>
  <c r="AZ100" i="1" s="1"/>
  <c r="BC101" i="1"/>
  <c r="AY101" i="1"/>
  <c r="F35" i="3"/>
  <c r="AZ97" i="1" s="1"/>
  <c r="BC98" i="1"/>
  <c r="AY98" i="1"/>
  <c r="J35" i="5"/>
  <c r="AV100" i="1"/>
  <c r="AT100" i="1"/>
  <c r="F35" i="7"/>
  <c r="AZ103" i="1"/>
  <c r="AW95" i="1"/>
  <c r="BA98" i="1"/>
  <c r="AW98" i="1"/>
  <c r="BA101" i="1"/>
  <c r="AW101" i="1"/>
  <c r="J35" i="7"/>
  <c r="AV103" i="1" s="1"/>
  <c r="AT103" i="1" s="1"/>
  <c r="J35" i="4"/>
  <c r="AV99" i="1" s="1"/>
  <c r="AT99" i="1" s="1"/>
  <c r="BD98" i="1"/>
  <c r="BB101" i="1"/>
  <c r="AX101" i="1"/>
  <c r="J35" i="6"/>
  <c r="AV102" i="1"/>
  <c r="AT102" i="1"/>
  <c r="BK130" i="4" l="1"/>
  <c r="J130" i="4"/>
  <c r="BK124" i="7"/>
  <c r="J124" i="7"/>
  <c r="J98" i="7"/>
  <c r="AN100" i="1"/>
  <c r="J41" i="5"/>
  <c r="AN96" i="1"/>
  <c r="J41" i="2"/>
  <c r="AU94" i="1"/>
  <c r="J32" i="4"/>
  <c r="AG99" i="1"/>
  <c r="J32" i="3"/>
  <c r="AG97" i="1"/>
  <c r="AG95" i="1"/>
  <c r="AZ101" i="1"/>
  <c r="AV101" i="1" s="1"/>
  <c r="AT101" i="1" s="1"/>
  <c r="BC94" i="1"/>
  <c r="AY94" i="1"/>
  <c r="AZ95" i="1"/>
  <c r="J32" i="6"/>
  <c r="AG102" i="1"/>
  <c r="AZ98" i="1"/>
  <c r="AV98" i="1" s="1"/>
  <c r="AT98" i="1" s="1"/>
  <c r="BD94" i="1"/>
  <c r="W33" i="1"/>
  <c r="BA94" i="1"/>
  <c r="W30" i="1"/>
  <c r="BB94" i="1"/>
  <c r="W31" i="1" s="1"/>
  <c r="J41" i="4" l="1"/>
  <c r="J98" i="4"/>
  <c r="J41" i="6"/>
  <c r="AN102" i="1"/>
  <c r="J41" i="3"/>
  <c r="AN97" i="1"/>
  <c r="AG98" i="1"/>
  <c r="AN99" i="1"/>
  <c r="AN98" i="1"/>
  <c r="AV95" i="1"/>
  <c r="AT95" i="1" s="1"/>
  <c r="AN95" i="1" s="1"/>
  <c r="AX94" i="1"/>
  <c r="J32" i="7"/>
  <c r="AG103" i="1"/>
  <c r="AW94" i="1"/>
  <c r="AK30" i="1" s="1"/>
  <c r="AZ94" i="1"/>
  <c r="AV94" i="1" s="1"/>
  <c r="AK29" i="1" s="1"/>
  <c r="W32" i="1"/>
  <c r="J41" i="7" l="1"/>
  <c r="AN103" i="1"/>
  <c r="AG101" i="1"/>
  <c r="AG94" i="1" s="1"/>
  <c r="AK26" i="1" s="1"/>
  <c r="AK35" i="1" s="1"/>
  <c r="AT94" i="1"/>
  <c r="W29" i="1"/>
  <c r="AN101" i="1" l="1"/>
  <c r="AN94" i="1"/>
</calcChain>
</file>

<file path=xl/sharedStrings.xml><?xml version="1.0" encoding="utf-8"?>
<sst xmlns="http://schemas.openxmlformats.org/spreadsheetml/2006/main" count="3513" uniqueCount="545">
  <si>
    <t>Export Komplet</t>
  </si>
  <si>
    <t/>
  </si>
  <si>
    <t>2.0</t>
  </si>
  <si>
    <t>ZAMOK</t>
  </si>
  <si>
    <t>False</t>
  </si>
  <si>
    <t>{f910a214-0941-4128-bc19-6a88c8e56ab2}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</si>
  <si>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</si>
  <si>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</si>
  <si>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</si>
  <si>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</si>
  <si>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</si>
  <si>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</si>
  <si>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</si>
  <si>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</si>
  <si>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13_2024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</si>
  <si>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</si>
  <si>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</si>
  <si>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OBJEKTŮ OŘ OVA 2024 - 2. etapa 2024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</si>
  <si>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</si>
  <si>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</si>
  <si>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</si>
  <si>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</si>
  <si>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</si>
  <si>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</si>
  <si>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</si>
  <si>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</si>
  <si>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</si>
  <si>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</si>
  <si>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</si>
  <si>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</si>
  <si>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</si>
  <si>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</si>
  <si>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</si>
  <si>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</si>
  <si>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</si>
  <si>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</si>
  <si>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</si>
  <si>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</si>
  <si>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</si>
  <si>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</si>
  <si>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</si>
  <si>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</si>
  <si>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</si>
  <si>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</si>
  <si>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</si>
  <si>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</si>
  <si>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</si>
  <si>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</si>
  <si>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</si>
  <si>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</si>
  <si>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</si>
  <si>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</si>
  <si>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</si>
  <si>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</si>
  <si>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</si>
  <si>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</si>
  <si>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</si>
  <si>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</si>
  <si>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</si>
  <si>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</si>
  <si>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</si>
  <si>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</si>
  <si>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</si>
  <si>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</si>
  <si>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</si>
  <si>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</si>
  <si>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</si>
  <si>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</si>
  <si>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</si>
  <si>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</si>
  <si>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</si>
  <si>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</si>
  <si>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</si>
  <si>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</si>
  <si>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</si>
  <si>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</si>
  <si>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</si>
  <si>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Přerov - výh.stanoviště XIV</t>
  </si>
  <si>
    <t>STA</t>
  </si>
  <si>
    <t>1</t>
  </si>
  <si>
    <t>{77cfcf22-90a0-4ee9-9459-f5912be8b7ee}</t>
  </si>
  <si>
    <t>2</t>
  </si>
  <si>
    <t>/</t>
  </si>
  <si>
    <t>01</t>
  </si>
  <si>
    <t>výh.stanoviště XIV</t>
  </si>
  <si>
    <t>Soupis</t>
  </si>
  <si>
    <t>{5e717732-ff6b-4789-b834-9c63ad268c2a}</t>
  </si>
  <si>
    <t>02</t>
  </si>
  <si>
    <t>VRN</t>
  </si>
  <si>
    <t>{bbd57499-d33f-45a0-b968-844c368c8246}</t>
  </si>
  <si>
    <t>SO 02</t>
  </si>
  <si>
    <t>Prostějov hl. n. -  plechový sklad a rampa</t>
  </si>
  <si>
    <t>{c86c687e-2643-41de-8ce2-dcaf1c0c4219}</t>
  </si>
  <si>
    <t>Plechový sklad a rampa</t>
  </si>
  <si>
    <t>{ff3e8995-c18c-46bd-9700-5555e07d4e5a}</t>
  </si>
  <si>
    <t>{5245cc30-2bb6-4677-8d23-c4a2bb556a93}</t>
  </si>
  <si>
    <t>SO 03</t>
  </si>
  <si>
    <t>Vyklizení objektů OŘ - oblast Zlín</t>
  </si>
  <si>
    <t>{1be43918-7c1d-4f3a-aa13-829c72db1f0c}</t>
  </si>
  <si>
    <t>03.01</t>
  </si>
  <si>
    <t>Popovice budova zastávky b.j.</t>
  </si>
  <si>
    <t>{5ae9d9bd-e8e4-47c9-bd50-ba7851b6eb80}</t>
  </si>
  <si>
    <t>03.02</t>
  </si>
  <si>
    <t>Brumov - výpravní budova</t>
  </si>
  <si>
    <t>{19d84e36-f245-4c2f-b8a7-b43e95097a70}</t>
  </si>
  <si>
    <t>KRYCÍ LIST SOUPISU PRACÍ</t>
  </si>
  <si>
    <t>Objekt:</t>
  </si>
  <si>
    <t>SO 01 - Přerov - výh.stanoviště XIV</t>
  </si>
  <si>
    <t>Soupis:</t>
  </si>
  <si>
    <t>01 - výh.stanoviště XIV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</si>
  <si>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</si>
  <si>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</si>
  <si>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</si>
  <si>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</si>
  <si>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</si>
  <si>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</si>
  <si>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</si>
  <si>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998 - Přesun hmot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</si>
  <si>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</si>
  <si>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</si>
  <si>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</si>
  <si>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</si>
  <si>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</si>
  <si>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</si>
  <si>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</si>
  <si>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</si>
  <si>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</si>
  <si>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</si>
  <si>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</si>
  <si>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</si>
  <si>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</si>
  <si>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</si>
  <si>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</si>
  <si>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</si>
  <si>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</si>
  <si>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</si>
  <si>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</si>
  <si>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</si>
  <si>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</si>
  <si>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</si>
  <si>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174111101</t>
  </si>
  <si>
    <t>Zásyp sypaninou z jakékoliv horniny ručně s uložením výkopku ve vrstvách se zhutněním jam, šachet, rýh nebo kolem objektů v těchto vykopávkách</t>
  </si>
  <si>
    <t>m3</t>
  </si>
  <si>
    <t>CS ÚRS 2024 01</t>
  </si>
  <si>
    <t>4</t>
  </si>
  <si>
    <t>-178300196</t>
  </si>
  <si>
    <t>PP</t>
  </si>
  <si>
    <t>VV</t>
  </si>
  <si>
    <t>výh.stan.XIV</t>
  </si>
  <si>
    <t>65,632</t>
  </si>
  <si>
    <t>Součet</t>
  </si>
  <si>
    <t>M</t>
  </si>
  <si>
    <t>58333674</t>
  </si>
  <si>
    <t>kamenivo těžené hrubé frakce 16/32</t>
  </si>
  <si>
    <t>t</t>
  </si>
  <si>
    <t>8</t>
  </si>
  <si>
    <t>-1445245870</t>
  </si>
  <si>
    <t>65,632*1,6</t>
  </si>
  <si>
    <t>105,011*0,8 "Přepočtené koeficientem množství</t>
  </si>
  <si>
    <t>3</t>
  </si>
  <si>
    <t>181311103</t>
  </si>
  <si>
    <t>Rozprostření a urovnání ornice v rovině nebo ve svahu sklonu do 1:5 ručně při souvislé ploše, tl. vrstvy do 200 mm</t>
  </si>
  <si>
    <t>m2</t>
  </si>
  <si>
    <t>1678302461</t>
  </si>
  <si>
    <t>10364100</t>
  </si>
  <si>
    <t>zemina pro terénní úpravy - tříděná</t>
  </si>
  <si>
    <t>-604708832</t>
  </si>
  <si>
    <t>5</t>
  </si>
  <si>
    <t>181451311</t>
  </si>
  <si>
    <t>Založení trávníku strojně výsevem včetně utažení na ploše v rovině nebo na svahu do 1:5</t>
  </si>
  <si>
    <t>672041088</t>
  </si>
  <si>
    <t>6</t>
  </si>
  <si>
    <t>00572470</t>
  </si>
  <si>
    <t>osivo směs travní univerzál</t>
  </si>
  <si>
    <t>kg</t>
  </si>
  <si>
    <t>2119954176</t>
  </si>
  <si>
    <t>300*0,025 "Přepočtené koeficientem množství</t>
  </si>
  <si>
    <t>7</t>
  </si>
  <si>
    <t>181911102</t>
  </si>
  <si>
    <t>Úprava pláně vyrovnáním výškových rozdílů ručně v hornině třídy těžitelnosti I skupiny 1 a 2 se zhutněním</t>
  </si>
  <si>
    <t>-1669089292</t>
  </si>
  <si>
    <t>998</t>
  </si>
  <si>
    <t>Přesun hmot</t>
  </si>
  <si>
    <t>998225111</t>
  </si>
  <si>
    <t>Přesun hmot pro komunikace s krytem z kameniva, monolitickým betonovým nebo živičným dopravní vzdálenost do 200 m jakékoliv délky objektu</t>
  </si>
  <si>
    <t>315224682</t>
  </si>
  <si>
    <t>9</t>
  </si>
  <si>
    <t>998225194</t>
  </si>
  <si>
    <t>Přesun hmot pro komunikace s krytem z kameniva, monolitickým betonovým nebo živičným Příplatek k ceně za zvětšený přesun přes vymezenou největší dopravní vzdálenost do 5000 m</t>
  </si>
  <si>
    <t>920058642</t>
  </si>
  <si>
    <t>10</t>
  </si>
  <si>
    <t>998225195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</si>
  <si>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</si>
  <si>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1619133010</t>
  </si>
  <si>
    <t>Ostatní konstrukce a práce, bourání</t>
  </si>
  <si>
    <t>11</t>
  </si>
  <si>
    <t>941111111</t>
  </si>
  <si>
    <t>Montáž lešení řadového trubkového lehkého pracovního s podlahami s provozním zatížením tř. 3 do 200 kg/m2 šířky tř. W06 od 0,6 do 0,9 m, výšky do 10 m</t>
  </si>
  <si>
    <t>-1680103589</t>
  </si>
  <si>
    <t>výh.stan. XIV</t>
  </si>
  <si>
    <t>15*3,5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</si>
  <si>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</si>
  <si>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</si>
  <si>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423015929</t>
  </si>
  <si>
    <t>91*5 "Přepočtené koeficientem množství</t>
  </si>
  <si>
    <t>13</t>
  </si>
  <si>
    <t>941111811</t>
  </si>
  <si>
    <t>Demontáž lešení řadového trubkového lehkého pracovního s podlahami s provozním zatížením tř. 3 do 200 kg/m2 šířky tř. W06 od 0,6 do 0,9 m, výšky do 10 m</t>
  </si>
  <si>
    <t>863486962</t>
  </si>
  <si>
    <t>14</t>
  </si>
  <si>
    <t>961044111</t>
  </si>
  <si>
    <t>Bourání základů z betonu prostého</t>
  </si>
  <si>
    <t>-32153886</t>
  </si>
  <si>
    <t>zákl.pásy</t>
  </si>
  <si>
    <t>(38,3*0,6*0,3)*2+(5,7*0,6*0,3)*3+(5,5*0,4*0,3)*2+14,4*0,4*0,3</t>
  </si>
  <si>
    <t>22,6*0,3*0,3</t>
  </si>
  <si>
    <t>Mezisoučet</t>
  </si>
  <si>
    <t>podlaha</t>
  </si>
  <si>
    <t>(8,7*3,8*0,2)+(6,0*5,6*0,2)+(4,1*3,2*0,2)+(3,0*3,5*0,2)+(2,5*2,8*0,2)+(8,6*3,5*0,2)+(8,6*1,8*0,2)+(4,45*2,4*0,2)+(4,45*2,9*0,2)</t>
  </si>
  <si>
    <t>venkovní bet.plocha</t>
  </si>
  <si>
    <t>5,5*6,3*0,3</t>
  </si>
  <si>
    <t>15</t>
  </si>
  <si>
    <t>966049831</t>
  </si>
  <si>
    <t>Rozebrání prefabrikovaných plotových desek betonových</t>
  </si>
  <si>
    <t>kus</t>
  </si>
  <si>
    <t>674888659</t>
  </si>
  <si>
    <t>16</t>
  </si>
  <si>
    <t>981011315</t>
  </si>
  <si>
    <t>Demolice budov postupným rozebíráním z cihel, kamene, smíšeného nebo hrázděného zdiva, tvárnic na maltu vápennou nebo vápenocementovou s podílem konstrukcí přes 25 do 30 %</t>
  </si>
  <si>
    <t>45803387</t>
  </si>
  <si>
    <t>997</t>
  </si>
  <si>
    <t>Přesun sutě</t>
  </si>
  <si>
    <t>17</t>
  </si>
  <si>
    <t>997241538_1</t>
  </si>
  <si>
    <t>Nakládání nebo překládání suti.kameniva,zeminy, vodorovné přemístění pracovním vlakem</t>
  </si>
  <si>
    <t>-608148292</t>
  </si>
  <si>
    <t>683,682+84,009+96</t>
  </si>
  <si>
    <t>18</t>
  </si>
  <si>
    <t>997006511</t>
  </si>
  <si>
    <t>Vodorovná doprava suti na skládku s naložením na dopravní prostředek a složením do 100 m</t>
  </si>
  <si>
    <t>-1127816947</t>
  </si>
  <si>
    <t>19</t>
  </si>
  <si>
    <t>997006512</t>
  </si>
  <si>
    <t>Vodorovná doprava suti na skládku s naložením na dopravní prostředek a složením přes 100 m do 1 km</t>
  </si>
  <si>
    <t>-205995172</t>
  </si>
  <si>
    <t>20</t>
  </si>
  <si>
    <t>997006519</t>
  </si>
  <si>
    <t>Vodorovná doprava suti na skládku s naložením na dopravní prostředek a složením Příplatek k ceně za každý další i započatý 1 km</t>
  </si>
  <si>
    <t>-1240286584</t>
  </si>
  <si>
    <t>683,682*20 "Přepočtené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</si>
  <si>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</si>
  <si>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</si>
  <si>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-2066736687</t>
  </si>
  <si>
    <t>22</t>
  </si>
  <si>
    <t>997013861</t>
  </si>
  <si>
    <t>Poplatek za uložení stavebního odpadu na recyklační skládce (skládkovné) z prostého betonu zatříděného do Katalogu odpadů pod kódem 17 01 01</t>
  </si>
  <si>
    <t>277990446</t>
  </si>
  <si>
    <t>131,264+1,232</t>
  </si>
  <si>
    <t>23</t>
  </si>
  <si>
    <t>997013863</t>
  </si>
  <si>
    <t>Poplatek za uložení stavebního odpadu na recyklační skládce (skládkovné) cihelného zatříděného do Katalogu odpadů pod kódem 17 01 02</t>
  </si>
  <si>
    <t>913024638</t>
  </si>
  <si>
    <t>24</t>
  </si>
  <si>
    <t>997013875</t>
  </si>
  <si>
    <t>Poplatek za uložení stavebního odpadu na recyklační skládce (skládkovné) asfaltového bez obsahu dehtu zatříděného do Katalogu odpadů pod kódem 17 03 02</t>
  </si>
  <si>
    <t>-1471238825</t>
  </si>
  <si>
    <t>PSV</t>
  </si>
  <si>
    <t>Práce a dodávky PSV</t>
  </si>
  <si>
    <t>712</t>
  </si>
  <si>
    <t>Povlakové krytiny</t>
  </si>
  <si>
    <t>25</t>
  </si>
  <si>
    <t>712440832</t>
  </si>
  <si>
    <t>Odstranění povlakové krytiny střech šikmých přes 10° do 30° z přitavených pásů NAIP v plné ploše dvouvrstvé</t>
  </si>
  <si>
    <t>-1346827372</t>
  </si>
  <si>
    <t>38,2*6,75</t>
  </si>
  <si>
    <t>02 - VRN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</si>
  <si>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</si>
  <si>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</si>
  <si>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</si>
  <si>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</si>
  <si>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</si>
  <si>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</si>
  <si>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VRN2</t>
  </si>
  <si>
    <t>Příprava staveniště</t>
  </si>
  <si>
    <t>020001000.1</t>
  </si>
  <si>
    <t>Příprava staveniště
zabezpečení a zajištění staveniště</t>
  </si>
  <si>
    <t>soubor</t>
  </si>
  <si>
    <t>CS ÚRS 2020 01</t>
  </si>
  <si>
    <t>1024</t>
  </si>
  <si>
    <t>1006066032</t>
  </si>
  <si>
    <t>VRN3</t>
  </si>
  <si>
    <t>Zařízení staveniště</t>
  </si>
  <si>
    <t>030001000</t>
  </si>
  <si>
    <t>1219841210</t>
  </si>
  <si>
    <t>VRN7</t>
  </si>
  <si>
    <t>Provozní vlivy</t>
  </si>
  <si>
    <t>070001000</t>
  </si>
  <si>
    <t>Provozní vlivy
práce v ochranném pásmu 
práce na těžce přístupných místech
práce v kolejišti</t>
  </si>
  <si>
    <t>1954004569</t>
  </si>
  <si>
    <t>071002000</t>
  </si>
  <si>
    <t>Provoz investora, třetích osob</t>
  </si>
  <si>
    <t>oubor…</t>
  </si>
  <si>
    <t>-1777806794</t>
  </si>
  <si>
    <t>VRN9</t>
  </si>
  <si>
    <t>Ostatní náklady</t>
  </si>
  <si>
    <t>090001000</t>
  </si>
  <si>
    <t>Ostatní náklady
vytýčení a odpojení IS (kanalizace,voda,elektro, plyn - zachování a odborné zapravení části obvodového zdiva s HUP) 
poplatky za pronájem pozemku
výluková činnost</t>
  </si>
  <si>
    <t>184608033</t>
  </si>
  <si>
    <t>SO 02 - Prostějov hl. n. -  plechový sklad a rampa</t>
  </si>
  <si>
    <t>01 - Plechový sklad a rampa</t>
  </si>
  <si>
    <t>Správa železnic s.o.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</si>
  <si>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</si>
  <si>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</si>
  <si>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</si>
  <si>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998 - Přesun hmot</t>
  </si>
  <si>
    <t xml:space="preserve">    767 - Konstrukce zámečnické</t>
  </si>
  <si>
    <t>112201111</t>
  </si>
  <si>
    <t>Odstranění pařezu v rovině nebo na svahu do 1:5 o průměru pařezu na řezné ploše do 200 mm</t>
  </si>
  <si>
    <t>136625992</t>
  </si>
  <si>
    <t>112201112</t>
  </si>
  <si>
    <t>Odstranění pařezu v rovině nebo na svahu do 1:5 o průměru pařezu na řezné ploše přes 200 do 300 mm</t>
  </si>
  <si>
    <t>1095356861</t>
  </si>
  <si>
    <t>112201113</t>
  </si>
  <si>
    <t>Odstranění pařezu v rovině nebo na svahu do 1:5 o průměru pařezu na řezné ploše přes 300 do 400 mm</t>
  </si>
  <si>
    <t>-454713911</t>
  </si>
  <si>
    <t>112201114</t>
  </si>
  <si>
    <t>Odstranění pařezu v rovině nebo na svahu do 1:5 o průměru pařezu na řezné ploše přes 400 do 500 mm</t>
  </si>
  <si>
    <t>-670460906</t>
  </si>
  <si>
    <t>112201115</t>
  </si>
  <si>
    <t>Odstranění pařezu v rovině nebo na svahu do 1:5 o průměru pařezu na řezné ploše přes 500 do 600 mm</t>
  </si>
  <si>
    <t>2055492589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</si>
  <si>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</si>
  <si>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</si>
  <si>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-667604433</t>
  </si>
  <si>
    <t>-1441909955</t>
  </si>
  <si>
    <t>"po odstranění rampy" 2*9*1,2</t>
  </si>
  <si>
    <t>58337344</t>
  </si>
  <si>
    <t>štěrkopísek frakce 0/32</t>
  </si>
  <si>
    <t>462571168</t>
  </si>
  <si>
    <t>"po odstranění rampy" 2*9*1,2*1,8</t>
  </si>
  <si>
    <t>174211201</t>
  </si>
  <si>
    <t>Zásyp jam po pařezech ručně výkopkem z horniny získané při dobývání pařezů s hrubým urovnáním povrchu zasypávky průměru pařezu přes 100 do 300 mm</t>
  </si>
  <si>
    <t>485690379</t>
  </si>
  <si>
    <t>174211202</t>
  </si>
  <si>
    <t>Zásyp jam po pařezech ručně výkopkem z horniny získané při dobývání pařezů s hrubým urovnáním povrchu zasypávky průměru pařezu přes 300 do 500 mm</t>
  </si>
  <si>
    <t>-1544295582</t>
  </si>
  <si>
    <t>174211203</t>
  </si>
  <si>
    <t>Zásyp jam po pařezech ručně výkopkem z horniny získané při dobývání pařezů s hrubým urovnáním povrchu zasypávky průměru pařezu přes 500 do 700 mm</t>
  </si>
  <si>
    <t>1144334494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</si>
  <si>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</si>
  <si>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</si>
  <si>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1345938564</t>
  </si>
  <si>
    <t>"okolo podhrabových desek" 38*0,3*0,5</t>
  </si>
  <si>
    <t>58343810</t>
  </si>
  <si>
    <t>kamenivo drcené hrubé frakce 4/8</t>
  </si>
  <si>
    <t>157442224</t>
  </si>
  <si>
    <t>5,7*2 "Přepočtené koeficientem množství</t>
  </si>
  <si>
    <t>Zakládání</t>
  </si>
  <si>
    <t>Svislé a kompletní konstrukce</t>
  </si>
  <si>
    <t>338171113</t>
  </si>
  <si>
    <t>Montáž sloupků a vzpěr plotových ocelových trubkových nebo profilovaných výšky do 2 m se zabetonováním do 0,08 m3 do připravených jamek</t>
  </si>
  <si>
    <t>-1077715699</t>
  </si>
  <si>
    <t>55342152</t>
  </si>
  <si>
    <t>plotový sloupek pro svařované panely profilovaný oválný 50x70mm dl 2,0-2,5m povrchová úprava Pz a komaxit</t>
  </si>
  <si>
    <t>438675803</t>
  </si>
  <si>
    <t>348101130</t>
  </si>
  <si>
    <t>Osazení vrat nebo vrátek k oplocení na sloupky zděné nebo betonové, plochy jednotlivě přes 4 do 6 m2</t>
  </si>
  <si>
    <t>355249711</t>
  </si>
  <si>
    <t>55342337M</t>
  </si>
  <si>
    <t>brána plotová dvoukřídlá, svařovaná Pz 4000x2000</t>
  </si>
  <si>
    <t>-1391274269</t>
  </si>
  <si>
    <t>348121221</t>
  </si>
  <si>
    <t>Osazení podhrabových desek na ocelové sloupky, délky desek přes 2 do 3 m</t>
  </si>
  <si>
    <t>-670609498</t>
  </si>
  <si>
    <t>59232544</t>
  </si>
  <si>
    <t>betonová podhrabová deska 2510x500x50mm se zámkem 15mm na ukotvení sloupků profilovaných oválných 50x70mm</t>
  </si>
  <si>
    <t>-1926882377</t>
  </si>
  <si>
    <t>34817114R</t>
  </si>
  <si>
    <t>Montáž oplocení z dílců kovových panelových svařovaných, na zděné sloupky, výšky přes 1,5 do 2,0 m</t>
  </si>
  <si>
    <t>m</t>
  </si>
  <si>
    <t>-1198908399</t>
  </si>
  <si>
    <t>38+9+2</t>
  </si>
  <si>
    <t>55342412</t>
  </si>
  <si>
    <t>plotový panel svařovaný v 1,5-2,0m š do 2,5m průměru drátu 5mm oka 55x200mm s horizontálním prolisem povrchová úprava PZ komaxit</t>
  </si>
  <si>
    <t>-597526482</t>
  </si>
  <si>
    <t>60*0,4 "Přepočtené koeficientem množství</t>
  </si>
  <si>
    <t>348401320</t>
  </si>
  <si>
    <t>Montáž oplocení z pletiva rozvinutí, uchycení a napnutí drátu ostnatého</t>
  </si>
  <si>
    <t>1087424841</t>
  </si>
  <si>
    <t>49*2</t>
  </si>
  <si>
    <t>31478001</t>
  </si>
  <si>
    <t>drát ostnatý</t>
  </si>
  <si>
    <t>-1899897162</t>
  </si>
  <si>
    <t>98*1,05 "Přepočtené koeficientem množství</t>
  </si>
  <si>
    <t>348401411</t>
  </si>
  <si>
    <t>Montáž oplocení z pletiva bavoletu jednostranného</t>
  </si>
  <si>
    <t>-316787787</t>
  </si>
  <si>
    <t>31324828</t>
  </si>
  <si>
    <t>plotový jednostranný bavolet dl 200-400mm pro 2 dráty na profilovaný sloupek oválný 70x100mm povrchová úprava Al komaxit</t>
  </si>
  <si>
    <t>-1567071064</t>
  </si>
  <si>
    <t>26</t>
  </si>
  <si>
    <t>R02</t>
  </si>
  <si>
    <t>Vyspravení piliře HUP, včetně nátěru</t>
  </si>
  <si>
    <t>-1242400721</t>
  </si>
  <si>
    <t>Komunikace pozemní</t>
  </si>
  <si>
    <t>27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</si>
  <si>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</si>
  <si>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</si>
  <si>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-204554863</t>
  </si>
  <si>
    <t>"chodník podel plotu" 49*1</t>
  </si>
  <si>
    <t>28</t>
  </si>
  <si>
    <t>Bourání základů z betonu prostého</t>
  </si>
  <si>
    <t>-1360965725</t>
  </si>
  <si>
    <t>"plot" (8,3+38)*0,5*0,5</t>
  </si>
  <si>
    <t>"deska pod plechovým skladem" 40*0,1</t>
  </si>
  <si>
    <t>29</t>
  </si>
  <si>
    <t>961055111</t>
  </si>
  <si>
    <t>Bourání základů z betonu železového</t>
  </si>
  <si>
    <t>1281752147</t>
  </si>
  <si>
    <t xml:space="preserve">"Rampa" </t>
  </si>
  <si>
    <t>"stěny" (9+9+2)*0,9*1,2</t>
  </si>
  <si>
    <t>"podlaha" 9*0,9*0,3</t>
  </si>
  <si>
    <t>30</t>
  </si>
  <si>
    <t>962032231</t>
  </si>
  <si>
    <t>Bourání zdiva nadzákladového z cihel pálených plných nebo lícových nebo vápenopískových, na maltu vápennou nebo vápenocementovou, objemu přes 1 m3</t>
  </si>
  <si>
    <t>27353977</t>
  </si>
  <si>
    <t>"podezdívka plotu" (8,3+37)*0,5*0,3</t>
  </si>
  <si>
    <t>"sloupy" 0,6*0,6*2*16</t>
  </si>
  <si>
    <t>31</t>
  </si>
  <si>
    <t>966071711</t>
  </si>
  <si>
    <t>Bourání plotových sloupků a vzpěr ocelových trubkových nebo profilovaných výšky do 2,50 m zabetonovaných</t>
  </si>
  <si>
    <t>-1278898734</t>
  </si>
  <si>
    <t>32</t>
  </si>
  <si>
    <t>966071822</t>
  </si>
  <si>
    <t>Rozebrání oplocení z pletiva drátěného se čtvercovými oky, výšky přes 1,6 do 2,0 m</t>
  </si>
  <si>
    <t>-1833393482</t>
  </si>
  <si>
    <t>8,3+37</t>
  </si>
  <si>
    <t>33</t>
  </si>
  <si>
    <t>966073811</t>
  </si>
  <si>
    <t>Rozebrání vrat a vrátek k oplocení plochy jednotlivě přes 2 do 6 m2</t>
  </si>
  <si>
    <t>1709560131</t>
  </si>
  <si>
    <t>34</t>
  </si>
  <si>
    <t>981332111</t>
  </si>
  <si>
    <t>Demolice ocelových konstrukcí hal, sil, technologických zařízení apod. jakýmkoliv způsobem</t>
  </si>
  <si>
    <t>-410772328</t>
  </si>
  <si>
    <t>(10+4+10+4)*2,3 *4,5/1000</t>
  </si>
  <si>
    <t>4*1*0,5*2*4,5/1000</t>
  </si>
  <si>
    <t>10*4*1,5*8/1000</t>
  </si>
  <si>
    <t>2,3*32*10/1000</t>
  </si>
  <si>
    <t>8*120/1000</t>
  </si>
  <si>
    <t>35</t>
  </si>
  <si>
    <t>997006012</t>
  </si>
  <si>
    <t>Úprava stavebního odpadu třídění ruční</t>
  </si>
  <si>
    <t>-824013827</t>
  </si>
  <si>
    <t>36</t>
  </si>
  <si>
    <t>-979216302</t>
  </si>
  <si>
    <t>37</t>
  </si>
  <si>
    <t>Vodorovná doprava suti na skládku Příplatek k ceně -6512 za každý další i započatý 1 km</t>
  </si>
  <si>
    <t>1703438014</t>
  </si>
  <si>
    <t>142,882*40 "Přepočtené koeficientem množství</t>
  </si>
  <si>
    <t>38</t>
  </si>
  <si>
    <t>997013811</t>
  </si>
  <si>
    <t>Poplatek za uložení stavebního odpadu na skládce (skládkovné) dřevěného zatříděného do Katalogu odpadů pod kódem 17 02 01</t>
  </si>
  <si>
    <t>-643355068</t>
  </si>
  <si>
    <t>39</t>
  </si>
  <si>
    <t>997013862</t>
  </si>
  <si>
    <t>Poplatek za uložení stavebního odpadu na recyklační skládce (skládkovné) z armovaného betonu zatříděného do Katalogu odpadů pod kódem 17 01 01</t>
  </si>
  <si>
    <t>-1559976761</t>
  </si>
  <si>
    <t>40</t>
  </si>
  <si>
    <t>R01</t>
  </si>
  <si>
    <t>vyklízení a likvidace obsahu skladu</t>
  </si>
  <si>
    <t>-294093440</t>
  </si>
  <si>
    <t>41</t>
  </si>
  <si>
    <t>998001123</t>
  </si>
  <si>
    <t>Přesun hmot pro demolice objektů výšky do 21 m</t>
  </si>
  <si>
    <t>-708371348</t>
  </si>
  <si>
    <t>767</t>
  </si>
  <si>
    <t>Konstrukce zámečnické</t>
  </si>
  <si>
    <t>42</t>
  </si>
  <si>
    <t>767996702</t>
  </si>
  <si>
    <t>Demontáž ostatních zámečnických konstrukcí řezáním o hmotnosti jednotlivých dílů přes 50 do 100 kg</t>
  </si>
  <si>
    <t>-2054339889</t>
  </si>
  <si>
    <t>"rampa" ((0,75*9)+(0,2*2*9)+((0,2+0,75+0,2)*0,8*3))*160*2</t>
  </si>
  <si>
    <t xml:space="preserve">    VRN1 - Průzkumné, geodetické a projektové práce</t>
  </si>
  <si>
    <t xml:space="preserve">    VRN4 - Inženýrská činnost</t>
  </si>
  <si>
    <t>VRN1</t>
  </si>
  <si>
    <t>Průzkumné, geodetické a projektové práce</t>
  </si>
  <si>
    <t>012002000</t>
  </si>
  <si>
    <t>Geodetické práce - vytýčení sítí</t>
  </si>
  <si>
    <t>…</t>
  </si>
  <si>
    <t>-1606921665</t>
  </si>
  <si>
    <t>kpl.</t>
  </si>
  <si>
    <t>-1332766143</t>
  </si>
  <si>
    <t>VRN4</t>
  </si>
  <si>
    <t>Inženýrská činnost</t>
  </si>
  <si>
    <t>045002000</t>
  </si>
  <si>
    <t>Kompletační a koordinační činnost</t>
  </si>
  <si>
    <t>798511595</t>
  </si>
  <si>
    <t>-2095306150</t>
  </si>
  <si>
    <t>SO 03 - Vyklizení objektů OŘ - oblast Zlín</t>
  </si>
  <si>
    <t>03.01 - Popovice budova zastávky b.j.</t>
  </si>
  <si>
    <t>HZS - Hodinové zúčtovací sazby</t>
  </si>
  <si>
    <t>952902021</t>
  </si>
  <si>
    <t>Čištění budov zametení hladkých podlah</t>
  </si>
  <si>
    <t>1621468579</t>
  </si>
  <si>
    <t>Čištění budov při provádění oprav a udržovacích prací podlah hladkých zametením</t>
  </si>
  <si>
    <t>"úklid objektu, zametení podlah, ometení stěn"</t>
  </si>
  <si>
    <t xml:space="preserve">1.NP - byt </t>
  </si>
  <si>
    <t>176,6</t>
  </si>
  <si>
    <t>952905000_1</t>
  </si>
  <si>
    <t>Vyklizení objektu od směsného odpadu z objektu s vodorovným a svislým přemístěním do 50m, vnitrostaveništní doprava směsného odpadu</t>
  </si>
  <si>
    <t>-1793171500</t>
  </si>
  <si>
    <t xml:space="preserve">Vyklizení objektu od směsného odpadu z objektu s vodorovným a svislým přemístěním do 50m, vnitrostaveništní doprava směsného odpadu
</t>
  </si>
  <si>
    <t>1NP - byt</t>
  </si>
  <si>
    <t>" 1.NP - nábytek, peřiny, směsný odpad" 50,0</t>
  </si>
  <si>
    <t>Vodorovné doprava suti s naložením a složením na skládku přes 100 m do 1 km</t>
  </si>
  <si>
    <t>-1880519210</t>
  </si>
  <si>
    <t>Příplatek k vodorovnému přemístění suti na skládku ZKD 1 km přes 1 km</t>
  </si>
  <si>
    <t>1207508922</t>
  </si>
  <si>
    <t>105*7 'Přepočtené koeficientem množství</t>
  </si>
  <si>
    <t>997013871</t>
  </si>
  <si>
    <t>Poplatek za uložení stavebního odpadu na recyklační skládce (skládkovné) směsného stavebního a demoličního kód odpadu 17 09 04</t>
  </si>
  <si>
    <t>-1376008492</t>
  </si>
  <si>
    <t>Poplatek za uložení stavebního odpadu na recyklační skládce (skládkovné) směsného stavebního a demoličního zatříděného do Katalogu odpadů pod kódem 17 09 04</t>
  </si>
  <si>
    <t>HZS</t>
  </si>
  <si>
    <t>Hodinové zúčtovací sazby</t>
  </si>
  <si>
    <t>HZS1291</t>
  </si>
  <si>
    <t>Hodinová zúčtovací sazba pomocný stavební dělník</t>
  </si>
  <si>
    <t>hod</t>
  </si>
  <si>
    <t>512</t>
  </si>
  <si>
    <t>-1507019898</t>
  </si>
  <si>
    <t>Hodinové zúčtovací sazby profesí HSV zemní a pomocné práce pomocný stavební dělník</t>
  </si>
  <si>
    <t>03.02 - Brumov - výpravní budova</t>
  </si>
  <si>
    <t>2032076265</t>
  </si>
  <si>
    <t xml:space="preserve">1.NP,2.NP </t>
  </si>
  <si>
    <t>180</t>
  </si>
  <si>
    <t>-1166204407</t>
  </si>
  <si>
    <t xml:space="preserve">1.NP, 2NP </t>
  </si>
  <si>
    <t>"1.NP - nábytek, směsný odpad" 15,0</t>
  </si>
  <si>
    <t>"2.NP - nábytek, směsný odpad" 15,0</t>
  </si>
  <si>
    <t>1609077416</t>
  </si>
  <si>
    <t>100816357</t>
  </si>
  <si>
    <t>63*17 'Přepočtené koeficientem množství</t>
  </si>
  <si>
    <t>-270111038</t>
  </si>
  <si>
    <t>122673588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</si>
</sst>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workbookViewId="0">
      <selection activeCell="AN8" sqref="AN8"/>
    </sheetView>
  </sheetViews>
  <sheetFormatPr defaultRowHeight="13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7" customHeight="1"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17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1" t="s">
        <v>14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23"/>
      <c r="AL5" s="23"/>
      <c r="AM5" s="23"/>
      <c r="AN5" s="23"/>
      <c r="AO5" s="23"/>
      <c r="AP5" s="23"/>
      <c r="AQ5" s="23"/>
      <c r="AR5" s="21"/>
      <c r="BE5" s="298" t="s">
        <v>15</v>
      </c>
      <c r="BS5" s="18" t="s">
        <v>6</v>
      </c>
    </row>
    <row r="6" spans="1:74" s="1" customFormat="1" ht="37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3" t="s">
        <v>17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23"/>
      <c r="AL6" s="23"/>
      <c r="AM6" s="23"/>
      <c r="AN6" s="23"/>
      <c r="AO6" s="23"/>
      <c r="AP6" s="23"/>
      <c r="AQ6" s="23"/>
      <c r="AR6" s="21"/>
      <c r="BE6" s="299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9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/>
      <c r="AO8" s="23"/>
      <c r="AP8" s="23"/>
      <c r="AQ8" s="23"/>
      <c r="AR8" s="21"/>
      <c r="BE8" s="299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9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299"/>
      <c r="BS10" s="18" t="s">
        <v>6</v>
      </c>
    </row>
    <row r="11" spans="1:74" s="1" customFormat="1" ht="18.5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8" t="s">
        <v>1</v>
      </c>
      <c r="AO11" s="23"/>
      <c r="AP11" s="23"/>
      <c r="AQ11" s="23"/>
      <c r="AR11" s="21"/>
      <c r="BE11" s="299"/>
      <c r="BS11" s="18" t="s">
        <v>6</v>
      </c>
    </row>
    <row r="12" spans="1:74" s="1" customFormat="1" ht="7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9"/>
      <c r="BS12" s="18" t="s">
        <v>6</v>
      </c>
    </row>
    <row r="13" spans="1:74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27</v>
      </c>
      <c r="AO13" s="23"/>
      <c r="AP13" s="23"/>
      <c r="AQ13" s="23"/>
      <c r="AR13" s="21"/>
      <c r="BE13" s="299"/>
      <c r="BS13" s="18" t="s">
        <v>6</v>
      </c>
    </row>
    <row r="14" spans="1:74" ht="12.5">
      <c r="B14" s="22"/>
      <c r="C14" s="23"/>
      <c r="D14" s="23"/>
      <c r="E14" s="304" t="s">
        <v>27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" t="s">
        <v>25</v>
      </c>
      <c r="AL14" s="23"/>
      <c r="AM14" s="23"/>
      <c r="AN14" s="32" t="s">
        <v>27</v>
      </c>
      <c r="AO14" s="23"/>
      <c r="AP14" s="23"/>
      <c r="AQ14" s="23"/>
      <c r="AR14" s="21"/>
      <c r="BE14" s="299"/>
      <c r="BS14" s="18" t="s">
        <v>6</v>
      </c>
    </row>
    <row r="15" spans="1:74" s="1" customFormat="1" ht="7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9"/>
      <c r="BS15" s="18" t="s">
        <v>4</v>
      </c>
    </row>
    <row r="16" spans="1:74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299"/>
      <c r="BS16" s="18" t="s">
        <v>4</v>
      </c>
    </row>
    <row r="17" spans="1:71" s="1" customFormat="1" ht="18.5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8" t="s">
        <v>1</v>
      </c>
      <c r="AO17" s="23"/>
      <c r="AP17" s="23"/>
      <c r="AQ17" s="23"/>
      <c r="AR17" s="21"/>
      <c r="BE17" s="299"/>
      <c r="BS17" s="18" t="s">
        <v>29</v>
      </c>
    </row>
    <row r="18" spans="1:71" s="1" customFormat="1" ht="7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9"/>
      <c r="BS18" s="18" t="s">
        <v>6</v>
      </c>
    </row>
    <row r="19" spans="1:71" s="1" customFormat="1" ht="12" customHeight="1">
      <c r="B19" s="22"/>
      <c r="C19" s="23"/>
      <c r="D19" s="30" t="s">
        <v>30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299"/>
      <c r="BS19" s="18" t="s">
        <v>6</v>
      </c>
    </row>
    <row r="20" spans="1:71" s="1" customFormat="1" ht="18.5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8" t="s">
        <v>1</v>
      </c>
      <c r="AO20" s="23"/>
      <c r="AP20" s="23"/>
      <c r="AQ20" s="23"/>
      <c r="AR20" s="21"/>
      <c r="BE20" s="299"/>
      <c r="BS20" s="18" t="s">
        <v>29</v>
      </c>
    </row>
    <row r="21" spans="1:71" s="1" customFormat="1" ht="7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9"/>
    </row>
    <row r="22" spans="1:71" s="1" customFormat="1" ht="12" customHeight="1">
      <c r="B22" s="22"/>
      <c r="C22" s="23"/>
      <c r="D22" s="30" t="s">
        <v>31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9"/>
    </row>
    <row r="23" spans="1:71" s="1" customFormat="1" ht="16.5" customHeight="1">
      <c r="B23" s="22"/>
      <c r="C23" s="23"/>
      <c r="D23" s="23"/>
      <c r="E23" s="306" t="s">
        <v>1</v>
      </c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O23" s="23"/>
      <c r="AP23" s="23"/>
      <c r="AQ23" s="23"/>
      <c r="AR23" s="21"/>
      <c r="BE23" s="299"/>
    </row>
    <row r="24" spans="1:71" s="1" customFormat="1" ht="7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9"/>
    </row>
    <row r="25" spans="1:71" s="1" customFormat="1" ht="7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9"/>
    </row>
    <row r="26" spans="1:71" s="2" customFormat="1" ht="25.9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7">
        <f>ROUND(AG94,2)</f>
        <v>0</v>
      </c>
      <c r="AL26" s="308"/>
      <c r="AM26" s="308"/>
      <c r="AN26" s="308"/>
      <c r="AO26" s="308"/>
      <c r="AP26" s="37"/>
      <c r="AQ26" s="37"/>
      <c r="AR26" s="40"/>
      <c r="BE26" s="299"/>
    </row>
    <row r="27" spans="1:71" s="2" customFormat="1" ht="7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9"/>
    </row>
    <row r="28" spans="1:71" s="2" customFormat="1" ht="12.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9" t="s">
        <v>33</v>
      </c>
      <c r="M28" s="309"/>
      <c r="N28" s="309"/>
      <c r="O28" s="309"/>
      <c r="P28" s="309"/>
      <c r="Q28" s="37"/>
      <c r="R28" s="37"/>
      <c r="S28" s="37"/>
      <c r="T28" s="37"/>
      <c r="U28" s="37"/>
      <c r="V28" s="37"/>
      <c r="W28" s="309" t="s">
        <v>34</v>
      </c>
      <c r="X28" s="309"/>
      <c r="Y28" s="309"/>
      <c r="Z28" s="309"/>
      <c r="AA28" s="309"/>
      <c r="AB28" s="309"/>
      <c r="AC28" s="309"/>
      <c r="AD28" s="309"/>
      <c r="AE28" s="309"/>
      <c r="AF28" s="37"/>
      <c r="AG28" s="37"/>
      <c r="AH28" s="37"/>
      <c r="AI28" s="37"/>
      <c r="AJ28" s="37"/>
      <c r="AK28" s="309" t="s">
        <v>35</v>
      </c>
      <c r="AL28" s="309"/>
      <c r="AM28" s="309"/>
      <c r="AN28" s="309"/>
      <c r="AO28" s="309"/>
      <c r="AP28" s="37"/>
      <c r="AQ28" s="37"/>
      <c r="AR28" s="40"/>
      <c r="BE28" s="299"/>
    </row>
    <row r="29" spans="1:71" s="3" customFormat="1" ht="14.4" customHeight="1">
      <c r="B29" s="41"/>
      <c r="C29" s="42"/>
      <c r="D29" s="30" t="s">
        <v>36</v>
      </c>
      <c r="E29" s="42"/>
      <c r="F29" s="30" t="s">
        <v>37</v>
      </c>
      <c r="G29" s="42"/>
      <c r="H29" s="42"/>
      <c r="I29" s="42"/>
      <c r="J29" s="42"/>
      <c r="K29" s="42"/>
      <c r="L29" s="312">
        <v>0.21</v>
      </c>
      <c r="M29" s="311"/>
      <c r="N29" s="311"/>
      <c r="O29" s="311"/>
      <c r="P29" s="311"/>
      <c r="Q29" s="42"/>
      <c r="R29" s="42"/>
      <c r="S29" s="42"/>
      <c r="T29" s="42"/>
      <c r="U29" s="42"/>
      <c r="V29" s="42"/>
      <c r="W29" s="310">
        <f>ROUND(AZ94, 2)</f>
        <v>0</v>
      </c>
      <c r="X29" s="311"/>
      <c r="Y29" s="311"/>
      <c r="Z29" s="311"/>
      <c r="AA29" s="311"/>
      <c r="AB29" s="311"/>
      <c r="AC29" s="311"/>
      <c r="AD29" s="311"/>
      <c r="AE29" s="311"/>
      <c r="AF29" s="42"/>
      <c r="AG29" s="42"/>
      <c r="AH29" s="42"/>
      <c r="AI29" s="42"/>
      <c r="AJ29" s="42"/>
      <c r="AK29" s="310">
        <f>ROUND(AV94, 2)</f>
        <v>0</v>
      </c>
      <c r="AL29" s="311"/>
      <c r="AM29" s="311"/>
      <c r="AN29" s="311"/>
      <c r="AO29" s="311"/>
      <c r="AP29" s="42"/>
      <c r="AQ29" s="42"/>
      <c r="AR29" s="43"/>
      <c r="BE29" s="300"/>
    </row>
    <row r="30" spans="1:71" s="3" customFormat="1" ht="14.4" customHeight="1">
      <c r="B30" s="41"/>
      <c r="C30" s="42"/>
      <c r="D30" s="42"/>
      <c r="E30" s="42"/>
      <c r="F30" s="30" t="s">
        <v>38</v>
      </c>
      <c r="G30" s="42"/>
      <c r="H30" s="42"/>
      <c r="I30" s="42"/>
      <c r="J30" s="42"/>
      <c r="K30" s="42"/>
      <c r="L30" s="312">
        <v>0.12</v>
      </c>
      <c r="M30" s="311"/>
      <c r="N30" s="311"/>
      <c r="O30" s="311"/>
      <c r="P30" s="311"/>
      <c r="Q30" s="42"/>
      <c r="R30" s="42"/>
      <c r="S30" s="42"/>
      <c r="T30" s="42"/>
      <c r="U30" s="42"/>
      <c r="V30" s="42"/>
      <c r="W30" s="310">
        <f>ROUND(BA94, 2)</f>
        <v>0</v>
      </c>
      <c r="X30" s="311"/>
      <c r="Y30" s="311"/>
      <c r="Z30" s="311"/>
      <c r="AA30" s="311"/>
      <c r="AB30" s="311"/>
      <c r="AC30" s="311"/>
      <c r="AD30" s="311"/>
      <c r="AE30" s="311"/>
      <c r="AF30" s="42"/>
      <c r="AG30" s="42"/>
      <c r="AH30" s="42"/>
      <c r="AI30" s="42"/>
      <c r="AJ30" s="42"/>
      <c r="AK30" s="310">
        <f>ROUND(AW94, 2)</f>
        <v>0</v>
      </c>
      <c r="AL30" s="311"/>
      <c r="AM30" s="311"/>
      <c r="AN30" s="311"/>
      <c r="AO30" s="311"/>
      <c r="AP30" s="42"/>
      <c r="AQ30" s="42"/>
      <c r="AR30" s="43"/>
      <c r="BE30" s="300"/>
    </row>
    <row r="31" spans="1:71" s="3" customFormat="1" ht="14.4" hidden="1" customHeight="1">
      <c r="B31" s="41"/>
      <c r="C31" s="42"/>
      <c r="D31" s="42"/>
      <c r="E31" s="42"/>
      <c r="F31" s="30" t="s">
        <v>39</v>
      </c>
      <c r="G31" s="42"/>
      <c r="H31" s="42"/>
      <c r="I31" s="42"/>
      <c r="J31" s="42"/>
      <c r="K31" s="42"/>
      <c r="L31" s="312">
        <v>0.21</v>
      </c>
      <c r="M31" s="311"/>
      <c r="N31" s="311"/>
      <c r="O31" s="311"/>
      <c r="P31" s="311"/>
      <c r="Q31" s="42"/>
      <c r="R31" s="42"/>
      <c r="S31" s="42"/>
      <c r="T31" s="42"/>
      <c r="U31" s="42"/>
      <c r="V31" s="42"/>
      <c r="W31" s="310">
        <f>ROUND(BB94, 2)</f>
        <v>0</v>
      </c>
      <c r="X31" s="311"/>
      <c r="Y31" s="311"/>
      <c r="Z31" s="311"/>
      <c r="AA31" s="311"/>
      <c r="AB31" s="311"/>
      <c r="AC31" s="311"/>
      <c r="AD31" s="311"/>
      <c r="AE31" s="311"/>
      <c r="AF31" s="42"/>
      <c r="AG31" s="42"/>
      <c r="AH31" s="42"/>
      <c r="AI31" s="42"/>
      <c r="AJ31" s="42"/>
      <c r="AK31" s="310">
        <v>0</v>
      </c>
      <c r="AL31" s="311"/>
      <c r="AM31" s="311"/>
      <c r="AN31" s="311"/>
      <c r="AO31" s="311"/>
      <c r="AP31" s="42"/>
      <c r="AQ31" s="42"/>
      <c r="AR31" s="43"/>
      <c r="BE31" s="300"/>
    </row>
    <row r="32" spans="1:71" s="3" customFormat="1" ht="14.4" hidden="1" customHeight="1">
      <c r="B32" s="41"/>
      <c r="C32" s="42"/>
      <c r="D32" s="42"/>
      <c r="E32" s="42"/>
      <c r="F32" s="30" t="s">
        <v>40</v>
      </c>
      <c r="G32" s="42"/>
      <c r="H32" s="42"/>
      <c r="I32" s="42"/>
      <c r="J32" s="42"/>
      <c r="K32" s="42"/>
      <c r="L32" s="312">
        <v>0.12</v>
      </c>
      <c r="M32" s="311"/>
      <c r="N32" s="311"/>
      <c r="O32" s="311"/>
      <c r="P32" s="311"/>
      <c r="Q32" s="42"/>
      <c r="R32" s="42"/>
      <c r="S32" s="42"/>
      <c r="T32" s="42"/>
      <c r="U32" s="42"/>
      <c r="V32" s="42"/>
      <c r="W32" s="310">
        <f>ROUND(BC94, 2)</f>
        <v>0</v>
      </c>
      <c r="X32" s="311"/>
      <c r="Y32" s="311"/>
      <c r="Z32" s="311"/>
      <c r="AA32" s="311"/>
      <c r="AB32" s="311"/>
      <c r="AC32" s="311"/>
      <c r="AD32" s="311"/>
      <c r="AE32" s="311"/>
      <c r="AF32" s="42"/>
      <c r="AG32" s="42"/>
      <c r="AH32" s="42"/>
      <c r="AI32" s="42"/>
      <c r="AJ32" s="42"/>
      <c r="AK32" s="310">
        <v>0</v>
      </c>
      <c r="AL32" s="311"/>
      <c r="AM32" s="311"/>
      <c r="AN32" s="311"/>
      <c r="AO32" s="311"/>
      <c r="AP32" s="42"/>
      <c r="AQ32" s="42"/>
      <c r="AR32" s="43"/>
      <c r="BE32" s="300"/>
    </row>
    <row r="33" spans="1:57" s="3" customFormat="1" ht="14.4" hidden="1" customHeight="1">
      <c r="B33" s="41"/>
      <c r="C33" s="42"/>
      <c r="D33" s="42"/>
      <c r="E33" s="42"/>
      <c r="F33" s="30" t="s">
        <v>41</v>
      </c>
      <c r="G33" s="42"/>
      <c r="H33" s="42"/>
      <c r="I33" s="42"/>
      <c r="J33" s="42"/>
      <c r="K33" s="42"/>
      <c r="L33" s="312">
        <v>0</v>
      </c>
      <c r="M33" s="311"/>
      <c r="N33" s="311"/>
      <c r="O33" s="311"/>
      <c r="P33" s="311"/>
      <c r="Q33" s="42"/>
      <c r="R33" s="42"/>
      <c r="S33" s="42"/>
      <c r="T33" s="42"/>
      <c r="U33" s="42"/>
      <c r="V33" s="42"/>
      <c r="W33" s="310">
        <f>ROUND(BD94, 2)</f>
        <v>0</v>
      </c>
      <c r="X33" s="311"/>
      <c r="Y33" s="311"/>
      <c r="Z33" s="311"/>
      <c r="AA33" s="311"/>
      <c r="AB33" s="311"/>
      <c r="AC33" s="311"/>
      <c r="AD33" s="311"/>
      <c r="AE33" s="311"/>
      <c r="AF33" s="42"/>
      <c r="AG33" s="42"/>
      <c r="AH33" s="42"/>
      <c r="AI33" s="42"/>
      <c r="AJ33" s="42"/>
      <c r="AK33" s="310">
        <v>0</v>
      </c>
      <c r="AL33" s="311"/>
      <c r="AM33" s="311"/>
      <c r="AN33" s="311"/>
      <c r="AO33" s="311"/>
      <c r="AP33" s="42"/>
      <c r="AQ33" s="42"/>
      <c r="AR33" s="43"/>
      <c r="BE33" s="300"/>
    </row>
    <row r="34" spans="1:57" s="2" customFormat="1" ht="7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9"/>
    </row>
    <row r="35" spans="1:57" s="2" customFormat="1" ht="25.9" customHeight="1">
      <c r="A35" s="35"/>
      <c r="B35" s="36"/>
      <c r="C35" s="44"/>
      <c r="D35" s="45" t="s">
        <v>42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43</v>
      </c>
      <c r="U35" s="46"/>
      <c r="V35" s="46"/>
      <c r="W35" s="46"/>
      <c r="X35" s="316" t="s">
        <v>44</v>
      </c>
      <c r="Y35" s="314"/>
      <c r="Z35" s="314"/>
      <c r="AA35" s="314"/>
      <c r="AB35" s="314"/>
      <c r="AC35" s="46"/>
      <c r="AD35" s="46"/>
      <c r="AE35" s="46"/>
      <c r="AF35" s="46"/>
      <c r="AG35" s="46"/>
      <c r="AH35" s="46"/>
      <c r="AI35" s="46"/>
      <c r="AJ35" s="46"/>
      <c r="AK35" s="313">
        <f>SUM(AK26:AK33)</f>
        <v>0</v>
      </c>
      <c r="AL35" s="314"/>
      <c r="AM35" s="314"/>
      <c r="AN35" s="314"/>
      <c r="AO35" s="315"/>
      <c r="AP35" s="44"/>
      <c r="AQ35" s="44"/>
      <c r="AR35" s="40"/>
      <c r="BE35" s="35"/>
    </row>
    <row r="36" spans="1:57" s="2" customFormat="1" ht="7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5">
      <c r="A60" s="35"/>
      <c r="B60" s="36"/>
      <c r="C60" s="37"/>
      <c r="D60" s="53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47</v>
      </c>
      <c r="AI60" s="39"/>
      <c r="AJ60" s="39"/>
      <c r="AK60" s="39"/>
      <c r="AL60" s="39"/>
      <c r="AM60" s="53" t="s">
        <v>48</v>
      </c>
      <c r="AN60" s="39"/>
      <c r="AO60" s="39"/>
      <c r="AP60" s="37"/>
      <c r="AQ60" s="37"/>
      <c r="AR60" s="40"/>
      <c r="BE60" s="35"/>
    </row>
    <row r="61" spans="1:57" ht="10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">
      <c r="A64" s="35"/>
      <c r="B64" s="36"/>
      <c r="C64" s="37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0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5">
      <c r="A75" s="35"/>
      <c r="B75" s="36"/>
      <c r="C75" s="37"/>
      <c r="D75" s="53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47</v>
      </c>
      <c r="AI75" s="39"/>
      <c r="AJ75" s="39"/>
      <c r="AK75" s="39"/>
      <c r="AL75" s="39"/>
      <c r="AM75" s="53" t="s">
        <v>48</v>
      </c>
      <c r="AN75" s="39"/>
      <c r="AO75" s="39"/>
      <c r="AP75" s="37"/>
      <c r="AQ75" s="37"/>
      <c r="AR75" s="40"/>
      <c r="BE75" s="35"/>
    </row>
    <row r="76" spans="1:57" s="2" customFormat="1" ht="10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7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7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5" customHeight="1">
      <c r="A82" s="35"/>
      <c r="B82" s="36"/>
      <c r="C82" s="24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13_2024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7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3" t="str">
        <f>K6</f>
        <v>DEMOLICE OBJEKTŮ OŘ OVA 2024 - 2. etapa 2024</v>
      </c>
      <c r="M85" s="274"/>
      <c r="N85" s="274"/>
      <c r="O85" s="274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7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75" t="str">
        <f>IF(AN8= "","",AN8)</f>
        <v/>
      </c>
      <c r="AN87" s="275"/>
      <c r="AO87" s="37"/>
      <c r="AP87" s="37"/>
      <c r="AQ87" s="37"/>
      <c r="AR87" s="40"/>
      <c r="BE87" s="35"/>
    </row>
    <row r="88" spans="1:91" s="2" customFormat="1" ht="7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15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28</v>
      </c>
      <c r="AJ89" s="37"/>
      <c r="AK89" s="37"/>
      <c r="AL89" s="37"/>
      <c r="AM89" s="282" t="str">
        <f>IF(E17="","",E17)</f>
        <v xml:space="preserve"> </v>
      </c>
      <c r="AN89" s="283"/>
      <c r="AO89" s="283"/>
      <c r="AP89" s="283"/>
      <c r="AQ89" s="37"/>
      <c r="AR89" s="40"/>
      <c r="AS89" s="276" t="s">
        <v>52</v>
      </c>
      <c r="AT89" s="277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15" customHeight="1">
      <c r="A90" s="35"/>
      <c r="B90" s="36"/>
      <c r="C90" s="30" t="s">
        <v>26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30</v>
      </c>
      <c r="AJ90" s="37"/>
      <c r="AK90" s="37"/>
      <c r="AL90" s="37"/>
      <c r="AM90" s="282" t="str">
        <f>IF(E20="","",E20)</f>
        <v xml:space="preserve"> </v>
      </c>
      <c r="AN90" s="283"/>
      <c r="AO90" s="283"/>
      <c r="AP90" s="283"/>
      <c r="AQ90" s="37"/>
      <c r="AR90" s="40"/>
      <c r="AS90" s="278"/>
      <c r="AT90" s="279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7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0"/>
      <c r="AT91" s="281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4" t="s">
        <v>53</v>
      </c>
      <c r="D92" s="285"/>
      <c r="E92" s="285"/>
      <c r="F92" s="285"/>
      <c r="G92" s="285"/>
      <c r="H92" s="74"/>
      <c r="I92" s="287" t="s">
        <v>54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6" t="s">
        <v>55</v>
      </c>
      <c r="AH92" s="285"/>
      <c r="AI92" s="285"/>
      <c r="AJ92" s="285"/>
      <c r="AK92" s="285"/>
      <c r="AL92" s="285"/>
      <c r="AM92" s="285"/>
      <c r="AN92" s="287" t="s">
        <v>56</v>
      </c>
      <c r="AO92" s="285"/>
      <c r="AP92" s="288"/>
      <c r="AQ92" s="75" t="s">
        <v>57</v>
      </c>
      <c r="AR92" s="40"/>
      <c r="AS92" s="76" t="s">
        <v>58</v>
      </c>
      <c r="AT92" s="77" t="s">
        <v>59</v>
      </c>
      <c r="AU92" s="77" t="s">
        <v>60</v>
      </c>
      <c r="AV92" s="77" t="s">
        <v>61</v>
      </c>
      <c r="AW92" s="77" t="s">
        <v>62</v>
      </c>
      <c r="AX92" s="77" t="s">
        <v>63</v>
      </c>
      <c r="AY92" s="77" t="s">
        <v>64</v>
      </c>
      <c r="AZ92" s="77" t="s">
        <v>65</v>
      </c>
      <c r="BA92" s="77" t="s">
        <v>66</v>
      </c>
      <c r="BB92" s="77" t="s">
        <v>67</v>
      </c>
      <c r="BC92" s="77" t="s">
        <v>68</v>
      </c>
      <c r="BD92" s="78" t="s">
        <v>69</v>
      </c>
      <c r="BE92" s="35"/>
    </row>
    <row r="93" spans="1:91" s="2" customFormat="1" ht="10.7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>
      <c r="B94" s="82"/>
      <c r="C94" s="83" t="s">
        <v>70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6">
        <f>ROUND(AG95+AG98+AG101,2)</f>
        <v>0</v>
      </c>
      <c r="AH94" s="296"/>
      <c r="AI94" s="296"/>
      <c r="AJ94" s="296"/>
      <c r="AK94" s="296"/>
      <c r="AL94" s="296"/>
      <c r="AM94" s="296"/>
      <c r="AN94" s="297">
        <f t="shared" ref="AN94:AN103" si="0">SUM(AG94,AT94)</f>
        <v>0</v>
      </c>
      <c r="AO94" s="297"/>
      <c r="AP94" s="297"/>
      <c r="AQ94" s="86" t="s">
        <v>1</v>
      </c>
      <c r="AR94" s="87"/>
      <c r="AS94" s="88">
        <f>ROUND(AS95+AS98+AS101,2)</f>
        <v>0</v>
      </c>
      <c r="AT94" s="89">
        <f t="shared" ref="AT94:AT103" si="1">ROUND(SUM(AV94:AW94),2)</f>
        <v>0</v>
      </c>
      <c r="AU94" s="90">
        <f>ROUND(AU95+AU98+AU101,5)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ROUND(AZ95+AZ98+AZ101,2)</f>
        <v>0</v>
      </c>
      <c r="BA94" s="89">
        <f>ROUND(BA95+BA98+BA101,2)</f>
        <v>0</v>
      </c>
      <c r="BB94" s="89">
        <f>ROUND(BB95+BB98+BB101,2)</f>
        <v>0</v>
      </c>
      <c r="BC94" s="89">
        <f>ROUND(BC95+BC98+BC101,2)</f>
        <v>0</v>
      </c>
      <c r="BD94" s="91">
        <f>ROUND(BD95+BD98+BD101,2)</f>
        <v>0</v>
      </c>
      <c r="BS94" s="92" t="s">
        <v>71</v>
      </c>
      <c r="BT94" s="92" t="s">
        <v>72</v>
      </c>
      <c r="BU94" s="93" t="s">
        <v>73</v>
      </c>
      <c r="BV94" s="92" t="s">
        <v>74</v>
      </c>
      <c r="BW94" s="92" t="s">
        <v>5</v>
      </c>
      <c r="BX94" s="92" t="s">
        <v>75</v>
      </c>
      <c r="CL94" s="92" t="s">
        <v>1</v>
      </c>
    </row>
    <row r="95" spans="1:91" s="7" customFormat="1" ht="16.5" customHeight="1">
      <c r="B95" s="94"/>
      <c r="C95" s="95"/>
      <c r="D95" s="292" t="s">
        <v>76</v>
      </c>
      <c r="E95" s="292"/>
      <c r="F95" s="292"/>
      <c r="G95" s="292"/>
      <c r="H95" s="292"/>
      <c r="I95" s="96"/>
      <c r="J95" s="292" t="s">
        <v>77</v>
      </c>
      <c r="K95" s="292"/>
      <c r="L95" s="292"/>
      <c r="M95" s="292"/>
      <c r="N95" s="292"/>
      <c r="O95" s="292"/>
      <c r="P95" s="292"/>
      <c r="Q95" s="292"/>
      <c r="R95" s="292"/>
      <c r="S95" s="292"/>
      <c r="T95" s="292"/>
      <c r="U95" s="292"/>
      <c r="V95" s="292"/>
      <c r="W95" s="292"/>
      <c r="X95" s="292"/>
      <c r="Y95" s="292"/>
      <c r="Z95" s="292"/>
      <c r="AA95" s="292"/>
      <c r="AB95" s="292"/>
      <c r="AC95" s="292"/>
      <c r="AD95" s="292"/>
      <c r="AE95" s="292"/>
      <c r="AF95" s="292"/>
      <c r="AG95" s="289">
        <f>ROUND(SUM(AG96:AG97),2)</f>
        <v>0</v>
      </c>
      <c r="AH95" s="290"/>
      <c r="AI95" s="290"/>
      <c r="AJ95" s="290"/>
      <c r="AK95" s="290"/>
      <c r="AL95" s="290"/>
      <c r="AM95" s="290"/>
      <c r="AN95" s="291">
        <f t="shared" si="0"/>
        <v>0</v>
      </c>
      <c r="AO95" s="290"/>
      <c r="AP95" s="290"/>
      <c r="AQ95" s="97" t="s">
        <v>78</v>
      </c>
      <c r="AR95" s="98"/>
      <c r="AS95" s="99">
        <f>ROUND(SUM(AS96:AS97),2)</f>
        <v>0</v>
      </c>
      <c r="AT95" s="100">
        <f t="shared" si="1"/>
        <v>0</v>
      </c>
      <c r="AU95" s="101">
        <f>ROUND(SUM(AU96:AU97),5)</f>
        <v>0</v>
      </c>
      <c r="AV95" s="100">
        <f>ROUND(AZ95*L29,2)</f>
        <v>0</v>
      </c>
      <c r="AW95" s="100">
        <f>ROUND(BA95*L30,2)</f>
        <v>0</v>
      </c>
      <c r="AX95" s="100">
        <f>ROUND(BB95*L29,2)</f>
        <v>0</v>
      </c>
      <c r="AY95" s="100">
        <f>ROUND(BC95*L30,2)</f>
        <v>0</v>
      </c>
      <c r="AZ95" s="100">
        <f>ROUND(SUM(AZ96:AZ97),2)</f>
        <v>0</v>
      </c>
      <c r="BA95" s="100">
        <f>ROUND(SUM(BA96:BA97),2)</f>
        <v>0</v>
      </c>
      <c r="BB95" s="100">
        <f>ROUND(SUM(BB96:BB97),2)</f>
        <v>0</v>
      </c>
      <c r="BC95" s="100">
        <f>ROUND(SUM(BC96:BC97),2)</f>
        <v>0</v>
      </c>
      <c r="BD95" s="102">
        <f>ROUND(SUM(BD96:BD97),2)</f>
        <v>0</v>
      </c>
      <c r="BS95" s="103" t="s">
        <v>71</v>
      </c>
      <c r="BT95" s="103" t="s">
        <v>79</v>
      </c>
      <c r="BU95" s="103" t="s">
        <v>73</v>
      </c>
      <c r="BV95" s="103" t="s">
        <v>74</v>
      </c>
      <c r="BW95" s="103" t="s">
        <v>80</v>
      </c>
      <c r="BX95" s="103" t="s">
        <v>5</v>
      </c>
      <c r="CL95" s="103" t="s">
        <v>1</v>
      </c>
      <c r="CM95" s="103" t="s">
        <v>81</v>
      </c>
    </row>
    <row r="96" spans="1:91" s="4" customFormat="1" ht="16.5" customHeight="1">
      <c r="A96" s="104" t="s">
        <v>82</v>
      </c>
      <c r="B96" s="59"/>
      <c r="C96" s="105"/>
      <c r="D96" s="105"/>
      <c r="E96" s="295" t="s">
        <v>83</v>
      </c>
      <c r="F96" s="295"/>
      <c r="G96" s="295"/>
      <c r="H96" s="295"/>
      <c r="I96" s="295"/>
      <c r="J96" s="105"/>
      <c r="K96" s="295" t="s">
        <v>84</v>
      </c>
      <c r="L96" s="295"/>
      <c r="M96" s="295"/>
      <c r="N96" s="295"/>
      <c r="O96" s="295"/>
      <c r="P96" s="295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295"/>
      <c r="AF96" s="295"/>
      <c r="AG96" s="293">
        <f>'01 - výh.stanoviště XIV'!J32</f>
        <v>0</v>
      </c>
      <c r="AH96" s="294"/>
      <c r="AI96" s="294"/>
      <c r="AJ96" s="294"/>
      <c r="AK96" s="294"/>
      <c r="AL96" s="294"/>
      <c r="AM96" s="294"/>
      <c r="AN96" s="293">
        <f t="shared" si="0"/>
        <v>0</v>
      </c>
      <c r="AO96" s="294"/>
      <c r="AP96" s="294"/>
      <c r="AQ96" s="106" t="s">
        <v>85</v>
      </c>
      <c r="AR96" s="61"/>
      <c r="AS96" s="107">
        <v>0</v>
      </c>
      <c r="AT96" s="108">
        <f t="shared" si="1"/>
        <v>0</v>
      </c>
      <c r="AU96" s="109">
        <f>'01 - výh.stanoviště XIV'!P127</f>
        <v>0</v>
      </c>
      <c r="AV96" s="108">
        <f>'01 - výh.stanoviště XIV'!J35</f>
        <v>0</v>
      </c>
      <c r="AW96" s="108">
        <f>'01 - výh.stanoviště XIV'!J36</f>
        <v>0</v>
      </c>
      <c r="AX96" s="108">
        <f>'01 - výh.stanoviště XIV'!J37</f>
        <v>0</v>
      </c>
      <c r="AY96" s="108">
        <f>'01 - výh.stanoviště XIV'!J38</f>
        <v>0</v>
      </c>
      <c r="AZ96" s="108">
        <f>'01 - výh.stanoviště XIV'!F35</f>
        <v>0</v>
      </c>
      <c r="BA96" s="108">
        <f>'01 - výh.stanoviště XIV'!F36</f>
        <v>0</v>
      </c>
      <c r="BB96" s="108">
        <f>'01 - výh.stanoviště XIV'!F37</f>
        <v>0</v>
      </c>
      <c r="BC96" s="108">
        <f>'01 - výh.stanoviště XIV'!F38</f>
        <v>0</v>
      </c>
      <c r="BD96" s="110">
        <f>'01 - výh.stanoviště XIV'!F39</f>
        <v>0</v>
      </c>
      <c r="BT96" s="111" t="s">
        <v>81</v>
      </c>
      <c r="BV96" s="111" t="s">
        <v>74</v>
      </c>
      <c r="BW96" s="111" t="s">
        <v>86</v>
      </c>
      <c r="BX96" s="111" t="s">
        <v>80</v>
      </c>
      <c r="CL96" s="111" t="s">
        <v>1</v>
      </c>
    </row>
    <row r="97" spans="1:91" s="4" customFormat="1" ht="16.5" customHeight="1">
      <c r="A97" s="104" t="s">
        <v>82</v>
      </c>
      <c r="B97" s="59"/>
      <c r="C97" s="105"/>
      <c r="D97" s="105"/>
      <c r="E97" s="295" t="s">
        <v>87</v>
      </c>
      <c r="F97" s="295"/>
      <c r="G97" s="295"/>
      <c r="H97" s="295"/>
      <c r="I97" s="295"/>
      <c r="J97" s="105"/>
      <c r="K97" s="295" t="s">
        <v>88</v>
      </c>
      <c r="L97" s="295"/>
      <c r="M97" s="295"/>
      <c r="N97" s="295"/>
      <c r="O97" s="295"/>
      <c r="P97" s="295"/>
      <c r="Q97" s="295"/>
      <c r="R97" s="295"/>
      <c r="S97" s="295"/>
      <c r="T97" s="295"/>
      <c r="U97" s="295"/>
      <c r="V97" s="295"/>
      <c r="W97" s="295"/>
      <c r="X97" s="295"/>
      <c r="Y97" s="295"/>
      <c r="Z97" s="295"/>
      <c r="AA97" s="295"/>
      <c r="AB97" s="295"/>
      <c r="AC97" s="295"/>
      <c r="AD97" s="295"/>
      <c r="AE97" s="295"/>
      <c r="AF97" s="295"/>
      <c r="AG97" s="293">
        <f>'02 - VRN'!J32</f>
        <v>0</v>
      </c>
      <c r="AH97" s="294"/>
      <c r="AI97" s="294"/>
      <c r="AJ97" s="294"/>
      <c r="AK97" s="294"/>
      <c r="AL97" s="294"/>
      <c r="AM97" s="294"/>
      <c r="AN97" s="293">
        <f t="shared" si="0"/>
        <v>0</v>
      </c>
      <c r="AO97" s="294"/>
      <c r="AP97" s="294"/>
      <c r="AQ97" s="106" t="s">
        <v>85</v>
      </c>
      <c r="AR97" s="61"/>
      <c r="AS97" s="107">
        <v>0</v>
      </c>
      <c r="AT97" s="108">
        <f t="shared" si="1"/>
        <v>0</v>
      </c>
      <c r="AU97" s="109">
        <f>'02 - VRN'!P125</f>
        <v>0</v>
      </c>
      <c r="AV97" s="108">
        <f>'02 - VRN'!J35</f>
        <v>0</v>
      </c>
      <c r="AW97" s="108">
        <f>'02 - VRN'!J36</f>
        <v>0</v>
      </c>
      <c r="AX97" s="108">
        <f>'02 - VRN'!J37</f>
        <v>0</v>
      </c>
      <c r="AY97" s="108">
        <f>'02 - VRN'!J38</f>
        <v>0</v>
      </c>
      <c r="AZ97" s="108">
        <f>'02 - VRN'!F35</f>
        <v>0</v>
      </c>
      <c r="BA97" s="108">
        <f>'02 - VRN'!F36</f>
        <v>0</v>
      </c>
      <c r="BB97" s="108">
        <f>'02 - VRN'!F37</f>
        <v>0</v>
      </c>
      <c r="BC97" s="108">
        <f>'02 - VRN'!F38</f>
        <v>0</v>
      </c>
      <c r="BD97" s="110">
        <f>'02 - VRN'!F39</f>
        <v>0</v>
      </c>
      <c r="BT97" s="111" t="s">
        <v>81</v>
      </c>
      <c r="BV97" s="111" t="s">
        <v>74</v>
      </c>
      <c r="BW97" s="111" t="s">
        <v>89</v>
      </c>
      <c r="BX97" s="111" t="s">
        <v>80</v>
      </c>
      <c r="CL97" s="111" t="s">
        <v>1</v>
      </c>
    </row>
    <row r="98" spans="1:91" s="7" customFormat="1" ht="24.75" customHeight="1">
      <c r="B98" s="94"/>
      <c r="C98" s="95"/>
      <c r="D98" s="292" t="s">
        <v>90</v>
      </c>
      <c r="E98" s="292"/>
      <c r="F98" s="292"/>
      <c r="G98" s="292"/>
      <c r="H98" s="292"/>
      <c r="I98" s="96"/>
      <c r="J98" s="292" t="s">
        <v>91</v>
      </c>
      <c r="K98" s="292"/>
      <c r="L98" s="292"/>
      <c r="M98" s="292"/>
      <c r="N98" s="292"/>
      <c r="O98" s="292"/>
      <c r="P98" s="292"/>
      <c r="Q98" s="292"/>
      <c r="R98" s="292"/>
      <c r="S98" s="292"/>
      <c r="T98" s="292"/>
      <c r="U98" s="292"/>
      <c r="V98" s="292"/>
      <c r="W98" s="292"/>
      <c r="X98" s="292"/>
      <c r="Y98" s="292"/>
      <c r="Z98" s="292"/>
      <c r="AA98" s="292"/>
      <c r="AB98" s="292"/>
      <c r="AC98" s="292"/>
      <c r="AD98" s="292"/>
      <c r="AE98" s="292"/>
      <c r="AF98" s="292"/>
      <c r="AG98" s="289">
        <f>ROUND(SUM(AG99:AG100),2)</f>
        <v>0</v>
      </c>
      <c r="AH98" s="290"/>
      <c r="AI98" s="290"/>
      <c r="AJ98" s="290"/>
      <c r="AK98" s="290"/>
      <c r="AL98" s="290"/>
      <c r="AM98" s="290"/>
      <c r="AN98" s="291">
        <f t="shared" si="0"/>
        <v>0</v>
      </c>
      <c r="AO98" s="290"/>
      <c r="AP98" s="290"/>
      <c r="AQ98" s="97" t="s">
        <v>78</v>
      </c>
      <c r="AR98" s="98"/>
      <c r="AS98" s="99">
        <f>ROUND(SUM(AS99:AS100),2)</f>
        <v>0</v>
      </c>
      <c r="AT98" s="100">
        <f t="shared" si="1"/>
        <v>0</v>
      </c>
      <c r="AU98" s="101">
        <f>ROUND(SUM(AU99:AU100),5)</f>
        <v>0</v>
      </c>
      <c r="AV98" s="100">
        <f>ROUND(AZ98*L29,2)</f>
        <v>0</v>
      </c>
      <c r="AW98" s="100">
        <f>ROUND(BA98*L30,2)</f>
        <v>0</v>
      </c>
      <c r="AX98" s="100">
        <f>ROUND(BB98*L29,2)</f>
        <v>0</v>
      </c>
      <c r="AY98" s="100">
        <f>ROUND(BC98*L30,2)</f>
        <v>0</v>
      </c>
      <c r="AZ98" s="100">
        <f>ROUND(SUM(AZ99:AZ100),2)</f>
        <v>0</v>
      </c>
      <c r="BA98" s="100">
        <f>ROUND(SUM(BA99:BA100),2)</f>
        <v>0</v>
      </c>
      <c r="BB98" s="100">
        <f>ROUND(SUM(BB99:BB100),2)</f>
        <v>0</v>
      </c>
      <c r="BC98" s="100">
        <f>ROUND(SUM(BC99:BC100),2)</f>
        <v>0</v>
      </c>
      <c r="BD98" s="102">
        <f>ROUND(SUM(BD99:BD100),2)</f>
        <v>0</v>
      </c>
      <c r="BS98" s="103" t="s">
        <v>71</v>
      </c>
      <c r="BT98" s="103" t="s">
        <v>79</v>
      </c>
      <c r="BU98" s="103" t="s">
        <v>73</v>
      </c>
      <c r="BV98" s="103" t="s">
        <v>74</v>
      </c>
      <c r="BW98" s="103" t="s">
        <v>92</v>
      </c>
      <c r="BX98" s="103" t="s">
        <v>5</v>
      </c>
      <c r="CL98" s="103" t="s">
        <v>1</v>
      </c>
      <c r="CM98" s="103" t="s">
        <v>81</v>
      </c>
    </row>
    <row r="99" spans="1:91" s="4" customFormat="1" ht="16.5" customHeight="1">
      <c r="A99" s="104" t="s">
        <v>82</v>
      </c>
      <c r="B99" s="59"/>
      <c r="C99" s="105"/>
      <c r="D99" s="105"/>
      <c r="E99" s="295" t="s">
        <v>83</v>
      </c>
      <c r="F99" s="295"/>
      <c r="G99" s="295"/>
      <c r="H99" s="295"/>
      <c r="I99" s="295"/>
      <c r="J99" s="105"/>
      <c r="K99" s="295" t="s">
        <v>93</v>
      </c>
      <c r="L99" s="295"/>
      <c r="M99" s="295"/>
      <c r="N99" s="295"/>
      <c r="O99" s="295"/>
      <c r="P99" s="295"/>
      <c r="Q99" s="295"/>
      <c r="R99" s="295"/>
      <c r="S99" s="295"/>
      <c r="T99" s="295"/>
      <c r="U99" s="295"/>
      <c r="V99" s="295"/>
      <c r="W99" s="295"/>
      <c r="X99" s="295"/>
      <c r="Y99" s="295"/>
      <c r="Z99" s="295"/>
      <c r="AA99" s="295"/>
      <c r="AB99" s="295"/>
      <c r="AC99" s="295"/>
      <c r="AD99" s="295"/>
      <c r="AE99" s="295"/>
      <c r="AF99" s="295"/>
      <c r="AG99" s="293">
        <f>'01 - Plechový sklad a rampa'!J32</f>
        <v>0</v>
      </c>
      <c r="AH99" s="294"/>
      <c r="AI99" s="294"/>
      <c r="AJ99" s="294"/>
      <c r="AK99" s="294"/>
      <c r="AL99" s="294"/>
      <c r="AM99" s="294"/>
      <c r="AN99" s="293">
        <f t="shared" si="0"/>
        <v>0</v>
      </c>
      <c r="AO99" s="294"/>
      <c r="AP99" s="294"/>
      <c r="AQ99" s="106" t="s">
        <v>85</v>
      </c>
      <c r="AR99" s="61"/>
      <c r="AS99" s="107">
        <v>0</v>
      </c>
      <c r="AT99" s="108">
        <f t="shared" si="1"/>
        <v>0</v>
      </c>
      <c r="AU99" s="109">
        <f>'01 - Plechový sklad a rampa'!P130</f>
        <v>0</v>
      </c>
      <c r="AV99" s="108">
        <f>'01 - Plechový sklad a rampa'!J35</f>
        <v>0</v>
      </c>
      <c r="AW99" s="108">
        <f>'01 - Plechový sklad a rampa'!J36</f>
        <v>0</v>
      </c>
      <c r="AX99" s="108">
        <f>'01 - Plechový sklad a rampa'!J37</f>
        <v>0</v>
      </c>
      <c r="AY99" s="108">
        <f>'01 - Plechový sklad a rampa'!J38</f>
        <v>0</v>
      </c>
      <c r="AZ99" s="108">
        <f>'01 - Plechový sklad a rampa'!F35</f>
        <v>0</v>
      </c>
      <c r="BA99" s="108">
        <f>'01 - Plechový sklad a rampa'!F36</f>
        <v>0</v>
      </c>
      <c r="BB99" s="108">
        <f>'01 - Plechový sklad a rampa'!F37</f>
        <v>0</v>
      </c>
      <c r="BC99" s="108">
        <f>'01 - Plechový sklad a rampa'!F38</f>
        <v>0</v>
      </c>
      <c r="BD99" s="110">
        <f>'01 - Plechový sklad a rampa'!F39</f>
        <v>0</v>
      </c>
      <c r="BT99" s="111" t="s">
        <v>81</v>
      </c>
      <c r="BV99" s="111" t="s">
        <v>74</v>
      </c>
      <c r="BW99" s="111" t="s">
        <v>94</v>
      </c>
      <c r="BX99" s="111" t="s">
        <v>92</v>
      </c>
      <c r="CL99" s="111" t="s">
        <v>1</v>
      </c>
    </row>
    <row r="100" spans="1:91" s="4" customFormat="1" ht="16.5" customHeight="1">
      <c r="A100" s="104" t="s">
        <v>82</v>
      </c>
      <c r="B100" s="59"/>
      <c r="C100" s="105"/>
      <c r="D100" s="105"/>
      <c r="E100" s="295" t="s">
        <v>87</v>
      </c>
      <c r="F100" s="295"/>
      <c r="G100" s="295"/>
      <c r="H100" s="295"/>
      <c r="I100" s="295"/>
      <c r="J100" s="105"/>
      <c r="K100" s="295" t="s">
        <v>88</v>
      </c>
      <c r="L100" s="295"/>
      <c r="M100" s="295"/>
      <c r="N100" s="295"/>
      <c r="O100" s="295"/>
      <c r="P100" s="295"/>
      <c r="Q100" s="295"/>
      <c r="R100" s="295"/>
      <c r="S100" s="295"/>
      <c r="T100" s="295"/>
      <c r="U100" s="295"/>
      <c r="V100" s="295"/>
      <c r="W100" s="295"/>
      <c r="X100" s="295"/>
      <c r="Y100" s="295"/>
      <c r="Z100" s="295"/>
      <c r="AA100" s="295"/>
      <c r="AB100" s="295"/>
      <c r="AC100" s="295"/>
      <c r="AD100" s="295"/>
      <c r="AE100" s="295"/>
      <c r="AF100" s="295"/>
      <c r="AG100" s="293">
        <f>'02 - VRN_01'!J32</f>
        <v>0</v>
      </c>
      <c r="AH100" s="294"/>
      <c r="AI100" s="294"/>
      <c r="AJ100" s="294"/>
      <c r="AK100" s="294"/>
      <c r="AL100" s="294"/>
      <c r="AM100" s="294"/>
      <c r="AN100" s="293">
        <f t="shared" si="0"/>
        <v>0</v>
      </c>
      <c r="AO100" s="294"/>
      <c r="AP100" s="294"/>
      <c r="AQ100" s="106" t="s">
        <v>85</v>
      </c>
      <c r="AR100" s="61"/>
      <c r="AS100" s="107">
        <v>0</v>
      </c>
      <c r="AT100" s="108">
        <f t="shared" si="1"/>
        <v>0</v>
      </c>
      <c r="AU100" s="109">
        <f>'02 - VRN_01'!P125</f>
        <v>0</v>
      </c>
      <c r="AV100" s="108">
        <f>'02 - VRN_01'!J35</f>
        <v>0</v>
      </c>
      <c r="AW100" s="108">
        <f>'02 - VRN_01'!J36</f>
        <v>0</v>
      </c>
      <c r="AX100" s="108">
        <f>'02 - VRN_01'!J37</f>
        <v>0</v>
      </c>
      <c r="AY100" s="108">
        <f>'02 - VRN_01'!J38</f>
        <v>0</v>
      </c>
      <c r="AZ100" s="108">
        <f>'02 - VRN_01'!F35</f>
        <v>0</v>
      </c>
      <c r="BA100" s="108">
        <f>'02 - VRN_01'!F36</f>
        <v>0</v>
      </c>
      <c r="BB100" s="108">
        <f>'02 - VRN_01'!F37</f>
        <v>0</v>
      </c>
      <c r="BC100" s="108">
        <f>'02 - VRN_01'!F38</f>
        <v>0</v>
      </c>
      <c r="BD100" s="110">
        <f>'02 - VRN_01'!F39</f>
        <v>0</v>
      </c>
      <c r="BT100" s="111" t="s">
        <v>81</v>
      </c>
      <c r="BV100" s="111" t="s">
        <v>74</v>
      </c>
      <c r="BW100" s="111" t="s">
        <v>95</v>
      </c>
      <c r="BX100" s="111" t="s">
        <v>92</v>
      </c>
      <c r="CL100" s="111" t="s">
        <v>1</v>
      </c>
    </row>
    <row r="101" spans="1:91" s="7" customFormat="1" ht="16.5" customHeight="1">
      <c r="B101" s="94"/>
      <c r="C101" s="95"/>
      <c r="D101" s="292" t="s">
        <v>96</v>
      </c>
      <c r="E101" s="292"/>
      <c r="F101" s="292"/>
      <c r="G101" s="292"/>
      <c r="H101" s="292"/>
      <c r="I101" s="96"/>
      <c r="J101" s="292" t="s">
        <v>97</v>
      </c>
      <c r="K101" s="292"/>
      <c r="L101" s="292"/>
      <c r="M101" s="292"/>
      <c r="N101" s="292"/>
      <c r="O101" s="292"/>
      <c r="P101" s="292"/>
      <c r="Q101" s="292"/>
      <c r="R101" s="292"/>
      <c r="S101" s="292"/>
      <c r="T101" s="292"/>
      <c r="U101" s="292"/>
      <c r="V101" s="292"/>
      <c r="W101" s="292"/>
      <c r="X101" s="292"/>
      <c r="Y101" s="292"/>
      <c r="Z101" s="292"/>
      <c r="AA101" s="292"/>
      <c r="AB101" s="292"/>
      <c r="AC101" s="292"/>
      <c r="AD101" s="292"/>
      <c r="AE101" s="292"/>
      <c r="AF101" s="292"/>
      <c r="AG101" s="289">
        <f>ROUND(SUM(AG102:AG103),2)</f>
        <v>0</v>
      </c>
      <c r="AH101" s="290"/>
      <c r="AI101" s="290"/>
      <c r="AJ101" s="290"/>
      <c r="AK101" s="290"/>
      <c r="AL101" s="290"/>
      <c r="AM101" s="290"/>
      <c r="AN101" s="291">
        <f t="shared" si="0"/>
        <v>0</v>
      </c>
      <c r="AO101" s="290"/>
      <c r="AP101" s="290"/>
      <c r="AQ101" s="97" t="s">
        <v>78</v>
      </c>
      <c r="AR101" s="98"/>
      <c r="AS101" s="99">
        <f>ROUND(SUM(AS102:AS103),2)</f>
        <v>0</v>
      </c>
      <c r="AT101" s="100">
        <f t="shared" si="1"/>
        <v>0</v>
      </c>
      <c r="AU101" s="101">
        <f>ROUND(SUM(AU102:AU103),5)</f>
        <v>0</v>
      </c>
      <c r="AV101" s="100">
        <f>ROUND(AZ101*L29,2)</f>
        <v>0</v>
      </c>
      <c r="AW101" s="100">
        <f>ROUND(BA101*L30,2)</f>
        <v>0</v>
      </c>
      <c r="AX101" s="100">
        <f>ROUND(BB101*L29,2)</f>
        <v>0</v>
      </c>
      <c r="AY101" s="100">
        <f>ROUND(BC101*L30,2)</f>
        <v>0</v>
      </c>
      <c r="AZ101" s="100">
        <f>ROUND(SUM(AZ102:AZ103),2)</f>
        <v>0</v>
      </c>
      <c r="BA101" s="100">
        <f>ROUND(SUM(BA102:BA103),2)</f>
        <v>0</v>
      </c>
      <c r="BB101" s="100">
        <f>ROUND(SUM(BB102:BB103),2)</f>
        <v>0</v>
      </c>
      <c r="BC101" s="100">
        <f>ROUND(SUM(BC102:BC103),2)</f>
        <v>0</v>
      </c>
      <c r="BD101" s="102">
        <f>ROUND(SUM(BD102:BD103),2)</f>
        <v>0</v>
      </c>
      <c r="BS101" s="103" t="s">
        <v>71</v>
      </c>
      <c r="BT101" s="103" t="s">
        <v>79</v>
      </c>
      <c r="BU101" s="103" t="s">
        <v>73</v>
      </c>
      <c r="BV101" s="103" t="s">
        <v>74</v>
      </c>
      <c r="BW101" s="103" t="s">
        <v>98</v>
      </c>
      <c r="BX101" s="103" t="s">
        <v>5</v>
      </c>
      <c r="CL101" s="103" t="s">
        <v>1</v>
      </c>
      <c r="CM101" s="103" t="s">
        <v>81</v>
      </c>
    </row>
    <row r="102" spans="1:91" s="4" customFormat="1" ht="16.5" customHeight="1">
      <c r="A102" s="104" t="s">
        <v>82</v>
      </c>
      <c r="B102" s="59"/>
      <c r="C102" s="105"/>
      <c r="D102" s="105"/>
      <c r="E102" s="295" t="s">
        <v>99</v>
      </c>
      <c r="F102" s="295"/>
      <c r="G102" s="295"/>
      <c r="H102" s="295"/>
      <c r="I102" s="295"/>
      <c r="J102" s="105"/>
      <c r="K102" s="295" t="s">
        <v>100</v>
      </c>
      <c r="L102" s="295"/>
      <c r="M102" s="295"/>
      <c r="N102" s="295"/>
      <c r="O102" s="295"/>
      <c r="P102" s="295"/>
      <c r="Q102" s="295"/>
      <c r="R102" s="295"/>
      <c r="S102" s="295"/>
      <c r="T102" s="295"/>
      <c r="U102" s="295"/>
      <c r="V102" s="295"/>
      <c r="W102" s="295"/>
      <c r="X102" s="295"/>
      <c r="Y102" s="295"/>
      <c r="Z102" s="295"/>
      <c r="AA102" s="295"/>
      <c r="AB102" s="295"/>
      <c r="AC102" s="295"/>
      <c r="AD102" s="295"/>
      <c r="AE102" s="295"/>
      <c r="AF102" s="295"/>
      <c r="AG102" s="293">
        <f>'03.01 - Popovice budova z...'!J32</f>
        <v>0</v>
      </c>
      <c r="AH102" s="294"/>
      <c r="AI102" s="294"/>
      <c r="AJ102" s="294"/>
      <c r="AK102" s="294"/>
      <c r="AL102" s="294"/>
      <c r="AM102" s="294"/>
      <c r="AN102" s="293">
        <f t="shared" si="0"/>
        <v>0</v>
      </c>
      <c r="AO102" s="294"/>
      <c r="AP102" s="294"/>
      <c r="AQ102" s="106" t="s">
        <v>85</v>
      </c>
      <c r="AR102" s="61"/>
      <c r="AS102" s="107">
        <v>0</v>
      </c>
      <c r="AT102" s="108">
        <f t="shared" si="1"/>
        <v>0</v>
      </c>
      <c r="AU102" s="109">
        <f>'03.01 - Popovice budova z...'!P124</f>
        <v>0</v>
      </c>
      <c r="AV102" s="108">
        <f>'03.01 - Popovice budova z...'!J35</f>
        <v>0</v>
      </c>
      <c r="AW102" s="108">
        <f>'03.01 - Popovice budova z...'!J36</f>
        <v>0</v>
      </c>
      <c r="AX102" s="108">
        <f>'03.01 - Popovice budova z...'!J37</f>
        <v>0</v>
      </c>
      <c r="AY102" s="108">
        <f>'03.01 - Popovice budova z...'!J38</f>
        <v>0</v>
      </c>
      <c r="AZ102" s="108">
        <f>'03.01 - Popovice budova z...'!F35</f>
        <v>0</v>
      </c>
      <c r="BA102" s="108">
        <f>'03.01 - Popovice budova z...'!F36</f>
        <v>0</v>
      </c>
      <c r="BB102" s="108">
        <f>'03.01 - Popovice budova z...'!F37</f>
        <v>0</v>
      </c>
      <c r="BC102" s="108">
        <f>'03.01 - Popovice budova z...'!F38</f>
        <v>0</v>
      </c>
      <c r="BD102" s="110">
        <f>'03.01 - Popovice budova z...'!F39</f>
        <v>0</v>
      </c>
      <c r="BT102" s="111" t="s">
        <v>81</v>
      </c>
      <c r="BV102" s="111" t="s">
        <v>74</v>
      </c>
      <c r="BW102" s="111" t="s">
        <v>101</v>
      </c>
      <c r="BX102" s="111" t="s">
        <v>98</v>
      </c>
      <c r="CL102" s="111" t="s">
        <v>1</v>
      </c>
    </row>
    <row r="103" spans="1:91" s="4" customFormat="1" ht="16.5" customHeight="1">
      <c r="A103" s="104" t="s">
        <v>82</v>
      </c>
      <c r="B103" s="59"/>
      <c r="C103" s="105"/>
      <c r="D103" s="105"/>
      <c r="E103" s="295" t="s">
        <v>102</v>
      </c>
      <c r="F103" s="295"/>
      <c r="G103" s="295"/>
      <c r="H103" s="295"/>
      <c r="I103" s="295"/>
      <c r="J103" s="105"/>
      <c r="K103" s="295" t="s">
        <v>103</v>
      </c>
      <c r="L103" s="295"/>
      <c r="M103" s="295"/>
      <c r="N103" s="295"/>
      <c r="O103" s="295"/>
      <c r="P103" s="295"/>
      <c r="Q103" s="295"/>
      <c r="R103" s="295"/>
      <c r="S103" s="295"/>
      <c r="T103" s="295"/>
      <c r="U103" s="295"/>
      <c r="V103" s="295"/>
      <c r="W103" s="295"/>
      <c r="X103" s="295"/>
      <c r="Y103" s="295"/>
      <c r="Z103" s="295"/>
      <c r="AA103" s="295"/>
      <c r="AB103" s="295"/>
      <c r="AC103" s="295"/>
      <c r="AD103" s="295"/>
      <c r="AE103" s="295"/>
      <c r="AF103" s="295"/>
      <c r="AG103" s="293">
        <f>'03.02 - Brumov - výpravní...'!J32</f>
        <v>0</v>
      </c>
      <c r="AH103" s="294"/>
      <c r="AI103" s="294"/>
      <c r="AJ103" s="294"/>
      <c r="AK103" s="294"/>
      <c r="AL103" s="294"/>
      <c r="AM103" s="294"/>
      <c r="AN103" s="293">
        <f t="shared" si="0"/>
        <v>0</v>
      </c>
      <c r="AO103" s="294"/>
      <c r="AP103" s="294"/>
      <c r="AQ103" s="106" t="s">
        <v>85</v>
      </c>
      <c r="AR103" s="61"/>
      <c r="AS103" s="112">
        <v>0</v>
      </c>
      <c r="AT103" s="113">
        <f t="shared" si="1"/>
        <v>0</v>
      </c>
      <c r="AU103" s="114">
        <f>'03.02 - Brumov - výpravní...'!P124</f>
        <v>0</v>
      </c>
      <c r="AV103" s="113">
        <f>'03.02 - Brumov - výpravní...'!J35</f>
        <v>0</v>
      </c>
      <c r="AW103" s="113">
        <f>'03.02 - Brumov - výpravní...'!J36</f>
        <v>0</v>
      </c>
      <c r="AX103" s="113">
        <f>'03.02 - Brumov - výpravní...'!J37</f>
        <v>0</v>
      </c>
      <c r="AY103" s="113">
        <f>'03.02 - Brumov - výpravní...'!J38</f>
        <v>0</v>
      </c>
      <c r="AZ103" s="113">
        <f>'03.02 - Brumov - výpravní...'!F35</f>
        <v>0</v>
      </c>
      <c r="BA103" s="113">
        <f>'03.02 - Brumov - výpravní...'!F36</f>
        <v>0</v>
      </c>
      <c r="BB103" s="113">
        <f>'03.02 - Brumov - výpravní...'!F37</f>
        <v>0</v>
      </c>
      <c r="BC103" s="113">
        <f>'03.02 - Brumov - výpravní...'!F38</f>
        <v>0</v>
      </c>
      <c r="BD103" s="115">
        <f>'03.02 - Brumov - výpravní...'!F39</f>
        <v>0</v>
      </c>
      <c r="BT103" s="111" t="s">
        <v>81</v>
      </c>
      <c r="BV103" s="111" t="s">
        <v>74</v>
      </c>
      <c r="BW103" s="111" t="s">
        <v>104</v>
      </c>
      <c r="BX103" s="111" t="s">
        <v>98</v>
      </c>
      <c r="CL103" s="111" t="s">
        <v>1</v>
      </c>
    </row>
    <row r="104" spans="1:91" s="2" customFormat="1" ht="30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40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91" s="2" customFormat="1" ht="7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40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algorithmName="SHA-512" hashValue="FqI+jfudGMeOrgAENP3qIl6vMzCJmTXefd2drxnI81wg3RH36rC+fh7lFQ8QZIno6pn79l9D8L8vUL0eLgnDVA==" saltValue="zPC1apZTg342YYpbJKxbuNbjiTJj/5/PFzbaxryAVf3FKAnJS7doaA4TNuRbCYc2miJuNQkU8UM31kQVTWw9Bg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J85"/>
    <mergeCell ref="AM87:AN87"/>
    <mergeCell ref="AS89:AT91"/>
    <mergeCell ref="AM89:AP89"/>
    <mergeCell ref="AM90:AP90"/>
  </mergeCells>
  <hyperlinks>
    <hyperlink ref="A96" location="'01 - výh.stanoviště XIV'!C2" display="/" xr:uid="{00000000-0004-0000-0000-000000000000}"/>
    <hyperlink ref="A97" location="'02 - VRN'!C2" display="/" xr:uid="{00000000-0004-0000-0000-000001000000}"/>
    <hyperlink ref="A99" location="'01 - Plechový sklad a rampa'!C2" display="/" xr:uid="{00000000-0004-0000-0000-000002000000}"/>
    <hyperlink ref="A100" location="'02 - VRN_01'!C2" display="/" xr:uid="{00000000-0004-0000-0000-000003000000}"/>
    <hyperlink ref="A102" location="'03.01 - Popovice budova z...'!C2" display="/" xr:uid="{00000000-0004-0000-0000-000004000000}"/>
    <hyperlink ref="A103" location="'03.02 - Brumov - výpravní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6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18" t="s">
        <v>86</v>
      </c>
    </row>
    <row r="3" spans="1:46" s="1" customFormat="1" ht="7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81</v>
      </c>
    </row>
    <row r="4" spans="1:46" s="1" customFormat="1" ht="25" customHeight="1">
      <c r="B4" s="21"/>
      <c r="D4" s="118" t="s">
        <v>105</v>
      </c>
      <c r="L4" s="21"/>
      <c r="M4" s="119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8" t="str">
        <f>'Rekapitulace stavby'!K6</f>
        <v>DEMOLICE OBJEKTŮ OŘ OVA 2024 - 2. etapa 2024</v>
      </c>
      <c r="F7" s="319"/>
      <c r="G7" s="319"/>
      <c r="H7" s="319"/>
      <c r="L7" s="21"/>
    </row>
    <row r="8" spans="1:46" s="1" customFormat="1" ht="12" customHeight="1">
      <c r="B8" s="21"/>
      <c r="D8" s="120" t="s">
        <v>106</v>
      </c>
      <c r="L8" s="21"/>
    </row>
    <row r="9" spans="1:46" s="2" customFormat="1" ht="16.5" customHeight="1">
      <c r="A9" s="35"/>
      <c r="B9" s="40"/>
      <c r="C9" s="35"/>
      <c r="D9" s="35"/>
      <c r="E9" s="318" t="s">
        <v>107</v>
      </c>
      <c r="F9" s="320"/>
      <c r="G9" s="320"/>
      <c r="H9" s="32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1" t="s">
        <v>109</v>
      </c>
      <c r="F11" s="320"/>
      <c r="G11" s="320"/>
      <c r="H11" s="32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75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23</v>
      </c>
      <c r="E16" s="35"/>
      <c r="F16" s="35"/>
      <c r="G16" s="35"/>
      <c r="H16" s="35"/>
      <c r="I16" s="120" t="s">
        <v>24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21</v>
      </c>
      <c r="F17" s="35"/>
      <c r="G17" s="35"/>
      <c r="H17" s="35"/>
      <c r="I17" s="120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7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26</v>
      </c>
      <c r="E19" s="35"/>
      <c r="F19" s="35"/>
      <c r="G19" s="35"/>
      <c r="H19" s="35"/>
      <c r="I19" s="120" t="s">
        <v>24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2" t="str">
        <f>'Rekapitulace stavby'!E14</f>
        <v>Vyplň údaj</v>
      </c>
      <c r="F20" s="323"/>
      <c r="G20" s="323"/>
      <c r="H20" s="323"/>
      <c r="I20" s="120" t="s">
        <v>25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7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28</v>
      </c>
      <c r="E22" s="35"/>
      <c r="F22" s="35"/>
      <c r="G22" s="35"/>
      <c r="H22" s="35"/>
      <c r="I22" s="120" t="s">
        <v>24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21</v>
      </c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7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30</v>
      </c>
      <c r="E25" s="35"/>
      <c r="F25" s="35"/>
      <c r="G25" s="35"/>
      <c r="H25" s="35"/>
      <c r="I25" s="120" t="s">
        <v>24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21</v>
      </c>
      <c r="F26" s="35"/>
      <c r="G26" s="35"/>
      <c r="H26" s="35"/>
      <c r="I26" s="120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7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31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4" t="s">
        <v>1</v>
      </c>
      <c r="F29" s="324"/>
      <c r="G29" s="324"/>
      <c r="H29" s="32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7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4" customHeight="1">
      <c r="A32" s="35"/>
      <c r="B32" s="40"/>
      <c r="C32" s="35"/>
      <c r="D32" s="126" t="s">
        <v>32</v>
      </c>
      <c r="E32" s="35"/>
      <c r="F32" s="35"/>
      <c r="G32" s="35"/>
      <c r="H32" s="35"/>
      <c r="I32" s="35"/>
      <c r="J32" s="127">
        <f>ROUND(J127,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7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8" t="s">
        <v>34</v>
      </c>
      <c r="G34" s="35"/>
      <c r="H34" s="35"/>
      <c r="I34" s="128" t="s">
        <v>33</v>
      </c>
      <c r="J34" s="128" t="s">
        <v>35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9" t="s">
        <v>36</v>
      </c>
      <c r="E35" s="120" t="s">
        <v>37</v>
      </c>
      <c r="F35" s="130">
        <f>ROUND((SUM(BE127:BE215)),  2)</f>
        <v>0</v>
      </c>
      <c r="G35" s="35"/>
      <c r="H35" s="35"/>
      <c r="I35" s="131">
        <v>0.21</v>
      </c>
      <c r="J35" s="130">
        <f>ROUND(((SUM(BE127:BE215))*I35),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20" t="s">
        <v>38</v>
      </c>
      <c r="F36" s="130">
        <f>ROUND((SUM(BF127:BF215)),  2)</f>
        <v>0</v>
      </c>
      <c r="G36" s="35"/>
      <c r="H36" s="35"/>
      <c r="I36" s="131">
        <v>0.12</v>
      </c>
      <c r="J36" s="130">
        <f>ROUND(((SUM(BF127:BF215))*I36),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0" t="s">
        <v>39</v>
      </c>
      <c r="F37" s="130">
        <f>ROUND((SUM(BG127:BG215)),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20" t="s">
        <v>40</v>
      </c>
      <c r="F38" s="130">
        <f>ROUND((SUM(BH127:BH215)),  2)</f>
        <v>0</v>
      </c>
      <c r="G38" s="35"/>
      <c r="H38" s="35"/>
      <c r="I38" s="131">
        <v>0.12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20" t="s">
        <v>41</v>
      </c>
      <c r="F39" s="130">
        <f>ROUND((SUM(BI127:BI215)),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7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4" customHeight="1">
      <c r="A41" s="35"/>
      <c r="B41" s="40"/>
      <c r="C41" s="132"/>
      <c r="D41" s="133" t="s">
        <v>42</v>
      </c>
      <c r="E41" s="134"/>
      <c r="F41" s="134"/>
      <c r="G41" s="135" t="s">
        <v>43</v>
      </c>
      <c r="H41" s="136" t="s">
        <v>44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9" t="s">
        <v>45</v>
      </c>
      <c r="E50" s="140"/>
      <c r="F50" s="140"/>
      <c r="G50" s="139" t="s">
        <v>46</v>
      </c>
      <c r="H50" s="140"/>
      <c r="I50" s="140"/>
      <c r="J50" s="140"/>
      <c r="K50" s="140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41" t="s">
        <v>47</v>
      </c>
      <c r="E61" s="142"/>
      <c r="F61" s="143" t="s">
        <v>48</v>
      </c>
      <c r="G61" s="141" t="s">
        <v>47</v>
      </c>
      <c r="H61" s="142"/>
      <c r="I61" s="142"/>
      <c r="J61" s="144" t="s">
        <v>48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9" t="s">
        <v>49</v>
      </c>
      <c r="E65" s="145"/>
      <c r="F65" s="145"/>
      <c r="G65" s="139" t="s">
        <v>50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41" t="s">
        <v>47</v>
      </c>
      <c r="E76" s="142"/>
      <c r="F76" s="143" t="s">
        <v>48</v>
      </c>
      <c r="G76" s="141" t="s">
        <v>47</v>
      </c>
      <c r="H76" s="142"/>
      <c r="I76" s="142"/>
      <c r="J76" s="144" t="s">
        <v>48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7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5" t="str">
        <f>E7</f>
        <v>DEMOLICE OBJEKTŮ OŘ OVA 2024 - 2. etapa 2024</v>
      </c>
      <c r="F85" s="326"/>
      <c r="G85" s="326"/>
      <c r="H85" s="32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5" t="s">
        <v>107</v>
      </c>
      <c r="F87" s="327"/>
      <c r="G87" s="327"/>
      <c r="H87" s="32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3" t="str">
        <f>E11</f>
        <v>01 - výh.stanoviště XIV</v>
      </c>
      <c r="F89" s="327"/>
      <c r="G89" s="327"/>
      <c r="H89" s="32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7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15" customHeight="1">
      <c r="A93" s="35"/>
      <c r="B93" s="36"/>
      <c r="C93" s="30" t="s">
        <v>23</v>
      </c>
      <c r="D93" s="37"/>
      <c r="E93" s="37"/>
      <c r="F93" s="28" t="str">
        <f>E17</f>
        <v xml:space="preserve"> </v>
      </c>
      <c r="G93" s="37"/>
      <c r="H93" s="37"/>
      <c r="I93" s="30" t="s">
        <v>28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15" customHeight="1">
      <c r="A94" s="35"/>
      <c r="B94" s="36"/>
      <c r="C94" s="30" t="s">
        <v>26</v>
      </c>
      <c r="D94" s="37"/>
      <c r="E94" s="37"/>
      <c r="F94" s="28" t="str">
        <f>IF(E20="","",E20)</f>
        <v>Vyplň údaj</v>
      </c>
      <c r="G94" s="37"/>
      <c r="H94" s="37"/>
      <c r="I94" s="30" t="s">
        <v>30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111</v>
      </c>
      <c r="D96" s="151"/>
      <c r="E96" s="151"/>
      <c r="F96" s="151"/>
      <c r="G96" s="151"/>
      <c r="H96" s="151"/>
      <c r="I96" s="151"/>
      <c r="J96" s="152" t="s">
        <v>112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2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75" customHeight="1">
      <c r="A98" s="35"/>
      <c r="B98" s="36"/>
      <c r="C98" s="153" t="s">
        <v>113</v>
      </c>
      <c r="D98" s="37"/>
      <c r="E98" s="37"/>
      <c r="F98" s="37"/>
      <c r="G98" s="37"/>
      <c r="H98" s="37"/>
      <c r="I98" s="37"/>
      <c r="J98" s="85">
        <f>J127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114</v>
      </c>
    </row>
    <row r="99" spans="1:47" s="9" customFormat="1" ht="25" customHeight="1">
      <c r="B99" s="154"/>
      <c r="C99" s="155"/>
      <c r="D99" s="156" t="s">
        <v>115</v>
      </c>
      <c r="E99" s="157"/>
      <c r="F99" s="157"/>
      <c r="G99" s="157"/>
      <c r="H99" s="157"/>
      <c r="I99" s="157"/>
      <c r="J99" s="158">
        <f>J128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116</v>
      </c>
      <c r="E100" s="162"/>
      <c r="F100" s="162"/>
      <c r="G100" s="162"/>
      <c r="H100" s="162"/>
      <c r="I100" s="162"/>
      <c r="J100" s="163">
        <f>J129</f>
        <v>0</v>
      </c>
      <c r="K100" s="105"/>
      <c r="L100" s="164"/>
    </row>
    <row r="101" spans="1:47" s="10" customFormat="1" ht="14.9" customHeight="1">
      <c r="B101" s="160"/>
      <c r="C101" s="105"/>
      <c r="D101" s="161" t="s">
        <v>117</v>
      </c>
      <c r="E101" s="162"/>
      <c r="F101" s="162"/>
      <c r="G101" s="162"/>
      <c r="H101" s="162"/>
      <c r="I101" s="162"/>
      <c r="J101" s="163">
        <f>J151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118</v>
      </c>
      <c r="E102" s="162"/>
      <c r="F102" s="162"/>
      <c r="G102" s="162"/>
      <c r="H102" s="162"/>
      <c r="I102" s="162"/>
      <c r="J102" s="163">
        <f>J158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119</v>
      </c>
      <c r="E103" s="162"/>
      <c r="F103" s="162"/>
      <c r="G103" s="162"/>
      <c r="H103" s="162"/>
      <c r="I103" s="162"/>
      <c r="J103" s="163">
        <f>J187</f>
        <v>0</v>
      </c>
      <c r="K103" s="105"/>
      <c r="L103" s="164"/>
    </row>
    <row r="104" spans="1:47" s="9" customFormat="1" ht="25" customHeight="1">
      <c r="B104" s="154"/>
      <c r="C104" s="155"/>
      <c r="D104" s="156" t="s">
        <v>120</v>
      </c>
      <c r="E104" s="157"/>
      <c r="F104" s="157"/>
      <c r="G104" s="157"/>
      <c r="H104" s="157"/>
      <c r="I104" s="157"/>
      <c r="J104" s="158">
        <f>J209</f>
        <v>0</v>
      </c>
      <c r="K104" s="155"/>
      <c r="L104" s="159"/>
    </row>
    <row r="105" spans="1:47" s="10" customFormat="1" ht="19.899999999999999" customHeight="1">
      <c r="B105" s="160"/>
      <c r="C105" s="105"/>
      <c r="D105" s="161" t="s">
        <v>121</v>
      </c>
      <c r="E105" s="162"/>
      <c r="F105" s="162"/>
      <c r="G105" s="162"/>
      <c r="H105" s="162"/>
      <c r="I105" s="162"/>
      <c r="J105" s="163">
        <f>J210</f>
        <v>0</v>
      </c>
      <c r="K105" s="105"/>
      <c r="L105" s="164"/>
    </row>
    <row r="106" spans="1:47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7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47" s="2" customFormat="1" ht="7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25" customHeight="1">
      <c r="A112" s="35"/>
      <c r="B112" s="36"/>
      <c r="C112" s="24" t="s">
        <v>122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7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6.5" customHeight="1">
      <c r="A115" s="35"/>
      <c r="B115" s="36"/>
      <c r="C115" s="37"/>
      <c r="D115" s="37"/>
      <c r="E115" s="325" t="str">
        <f>E7</f>
        <v>DEMOLICE OBJEKTŮ OŘ OVA 2024 - 2. etapa 2024</v>
      </c>
      <c r="F115" s="326"/>
      <c r="G115" s="326"/>
      <c r="H115" s="326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1" customFormat="1" ht="12" customHeight="1">
      <c r="B116" s="22"/>
      <c r="C116" s="30" t="s">
        <v>106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pans="1:63" s="2" customFormat="1" ht="16.5" customHeight="1">
      <c r="A117" s="35"/>
      <c r="B117" s="36"/>
      <c r="C117" s="37"/>
      <c r="D117" s="37"/>
      <c r="E117" s="325" t="s">
        <v>107</v>
      </c>
      <c r="F117" s="327"/>
      <c r="G117" s="327"/>
      <c r="H117" s="32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>
      <c r="A118" s="35"/>
      <c r="B118" s="36"/>
      <c r="C118" s="30" t="s">
        <v>108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>
      <c r="A119" s="35"/>
      <c r="B119" s="36"/>
      <c r="C119" s="37"/>
      <c r="D119" s="37"/>
      <c r="E119" s="273" t="str">
        <f>E11</f>
        <v>01 - výh.stanoviště XIV</v>
      </c>
      <c r="F119" s="327"/>
      <c r="G119" s="327"/>
      <c r="H119" s="32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7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>
      <c r="A121" s="35"/>
      <c r="B121" s="36"/>
      <c r="C121" s="30" t="s">
        <v>20</v>
      </c>
      <c r="D121" s="37"/>
      <c r="E121" s="37"/>
      <c r="F121" s="28" t="str">
        <f>F14</f>
        <v xml:space="preserve"> </v>
      </c>
      <c r="G121" s="37"/>
      <c r="H121" s="37"/>
      <c r="I121" s="30" t="s">
        <v>22</v>
      </c>
      <c r="J121" s="67">
        <f>IF(J14="","",J14)</f>
        <v>0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7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15" customHeight="1">
      <c r="A123" s="35"/>
      <c r="B123" s="36"/>
      <c r="C123" s="30" t="s">
        <v>23</v>
      </c>
      <c r="D123" s="37"/>
      <c r="E123" s="37"/>
      <c r="F123" s="28" t="str">
        <f>E17</f>
        <v xml:space="preserve"> </v>
      </c>
      <c r="G123" s="37"/>
      <c r="H123" s="37"/>
      <c r="I123" s="30" t="s">
        <v>28</v>
      </c>
      <c r="J123" s="33" t="str">
        <f>E23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15" customHeight="1">
      <c r="A124" s="35"/>
      <c r="B124" s="36"/>
      <c r="C124" s="30" t="s">
        <v>26</v>
      </c>
      <c r="D124" s="37"/>
      <c r="E124" s="37"/>
      <c r="F124" s="28" t="str">
        <f>IF(E20="","",E20)</f>
        <v>Vyplň údaj</v>
      </c>
      <c r="G124" s="37"/>
      <c r="H124" s="37"/>
      <c r="I124" s="30" t="s">
        <v>30</v>
      </c>
      <c r="J124" s="33" t="str">
        <f>E26</f>
        <v xml:space="preserve"> 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2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>
      <c r="A126" s="165"/>
      <c r="B126" s="166"/>
      <c r="C126" s="167" t="s">
        <v>123</v>
      </c>
      <c r="D126" s="168" t="s">
        <v>57</v>
      </c>
      <c r="E126" s="168" t="s">
        <v>53</v>
      </c>
      <c r="F126" s="168" t="s">
        <v>54</v>
      </c>
      <c r="G126" s="168" t="s">
        <v>124</v>
      </c>
      <c r="H126" s="168" t="s">
        <v>125</v>
      </c>
      <c r="I126" s="168" t="s">
        <v>126</v>
      </c>
      <c r="J126" s="168" t="s">
        <v>112</v>
      </c>
      <c r="K126" s="169" t="s">
        <v>127</v>
      </c>
      <c r="L126" s="170"/>
      <c r="M126" s="76" t="s">
        <v>1</v>
      </c>
      <c r="N126" s="77" t="s">
        <v>36</v>
      </c>
      <c r="O126" s="77" t="s">
        <v>128</v>
      </c>
      <c r="P126" s="77" t="s">
        <v>129</v>
      </c>
      <c r="Q126" s="77" t="s">
        <v>130</v>
      </c>
      <c r="R126" s="77" t="s">
        <v>131</v>
      </c>
      <c r="S126" s="77" t="s">
        <v>132</v>
      </c>
      <c r="T126" s="78" t="s">
        <v>133</v>
      </c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/>
    </row>
    <row r="127" spans="1:63" s="2" customFormat="1" ht="22.75" customHeight="1">
      <c r="A127" s="35"/>
      <c r="B127" s="36"/>
      <c r="C127" s="83" t="s">
        <v>134</v>
      </c>
      <c r="D127" s="37"/>
      <c r="E127" s="37"/>
      <c r="F127" s="37"/>
      <c r="G127" s="37"/>
      <c r="H127" s="37"/>
      <c r="I127" s="37"/>
      <c r="J127" s="171">
        <f>BK127</f>
        <v>0</v>
      </c>
      <c r="K127" s="37"/>
      <c r="L127" s="40"/>
      <c r="M127" s="79"/>
      <c r="N127" s="172"/>
      <c r="O127" s="80"/>
      <c r="P127" s="173">
        <f>P128+P209</f>
        <v>0</v>
      </c>
      <c r="Q127" s="80"/>
      <c r="R127" s="173">
        <f>R128+R209</f>
        <v>180.01650000000001</v>
      </c>
      <c r="S127" s="80"/>
      <c r="T127" s="174">
        <f>T128+T209</f>
        <v>683.68235000000004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71</v>
      </c>
      <c r="AU127" s="18" t="s">
        <v>114</v>
      </c>
      <c r="BK127" s="175">
        <f>BK128+BK209</f>
        <v>0</v>
      </c>
    </row>
    <row r="128" spans="1:63" s="12" customFormat="1" ht="25.9" customHeight="1">
      <c r="B128" s="176"/>
      <c r="C128" s="177"/>
      <c r="D128" s="178" t="s">
        <v>71</v>
      </c>
      <c r="E128" s="179" t="s">
        <v>135</v>
      </c>
      <c r="F128" s="179" t="s">
        <v>136</v>
      </c>
      <c r="G128" s="177"/>
      <c r="H128" s="177"/>
      <c r="I128" s="180"/>
      <c r="J128" s="181">
        <f>BK128</f>
        <v>0</v>
      </c>
      <c r="K128" s="177"/>
      <c r="L128" s="182"/>
      <c r="M128" s="183"/>
      <c r="N128" s="184"/>
      <c r="O128" s="184"/>
      <c r="P128" s="185">
        <f>P129+P158+P187</f>
        <v>0</v>
      </c>
      <c r="Q128" s="184"/>
      <c r="R128" s="185">
        <f>R129+R158+R187</f>
        <v>180.01650000000001</v>
      </c>
      <c r="S128" s="184"/>
      <c r="T128" s="186">
        <f>T129+T158+T187</f>
        <v>680.846</v>
      </c>
      <c r="AR128" s="187" t="s">
        <v>79</v>
      </c>
      <c r="AT128" s="188" t="s">
        <v>71</v>
      </c>
      <c r="AU128" s="188" t="s">
        <v>72</v>
      </c>
      <c r="AY128" s="187" t="s">
        <v>137</v>
      </c>
      <c r="BK128" s="189">
        <f>BK129+BK158+BK187</f>
        <v>0</v>
      </c>
    </row>
    <row r="129" spans="1:65" s="12" customFormat="1" ht="22.75" customHeight="1">
      <c r="B129" s="176"/>
      <c r="C129" s="177"/>
      <c r="D129" s="178" t="s">
        <v>71</v>
      </c>
      <c r="E129" s="190" t="s">
        <v>79</v>
      </c>
      <c r="F129" s="190" t="s">
        <v>138</v>
      </c>
      <c r="G129" s="177"/>
      <c r="H129" s="177"/>
      <c r="I129" s="180"/>
      <c r="J129" s="191">
        <f>BK129</f>
        <v>0</v>
      </c>
      <c r="K129" s="177"/>
      <c r="L129" s="182"/>
      <c r="M129" s="183"/>
      <c r="N129" s="184"/>
      <c r="O129" s="184"/>
      <c r="P129" s="185">
        <f>P130+SUM(P131:P151)</f>
        <v>0</v>
      </c>
      <c r="Q129" s="184"/>
      <c r="R129" s="185">
        <f>R130+SUM(R131:R151)</f>
        <v>180.01650000000001</v>
      </c>
      <c r="S129" s="184"/>
      <c r="T129" s="186">
        <f>T130+SUM(T131:T151)</f>
        <v>0</v>
      </c>
      <c r="AR129" s="187" t="s">
        <v>79</v>
      </c>
      <c r="AT129" s="188" t="s">
        <v>71</v>
      </c>
      <c r="AU129" s="188" t="s">
        <v>79</v>
      </c>
      <c r="AY129" s="187" t="s">
        <v>137</v>
      </c>
      <c r="BK129" s="189">
        <f>BK130+SUM(BK131:BK151)</f>
        <v>0</v>
      </c>
    </row>
    <row r="130" spans="1:65" s="2" customFormat="1" ht="44.25" customHeight="1">
      <c r="A130" s="35"/>
      <c r="B130" s="36"/>
      <c r="C130" s="192" t="s">
        <v>79</v>
      </c>
      <c r="D130" s="192" t="s">
        <v>139</v>
      </c>
      <c r="E130" s="193" t="s">
        <v>140</v>
      </c>
      <c r="F130" s="194" t="s">
        <v>141</v>
      </c>
      <c r="G130" s="195" t="s">
        <v>142</v>
      </c>
      <c r="H130" s="196">
        <v>65.632000000000005</v>
      </c>
      <c r="I130" s="197"/>
      <c r="J130" s="198">
        <f>ROUND(I130*H130,2)</f>
        <v>0</v>
      </c>
      <c r="K130" s="194" t="s">
        <v>143</v>
      </c>
      <c r="L130" s="40"/>
      <c r="M130" s="199" t="s">
        <v>1</v>
      </c>
      <c r="N130" s="200" t="s">
        <v>37</v>
      </c>
      <c r="O130" s="7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3" t="s">
        <v>144</v>
      </c>
      <c r="AT130" s="203" t="s">
        <v>139</v>
      </c>
      <c r="AU130" s="203" t="s">
        <v>81</v>
      </c>
      <c r="AY130" s="18" t="s">
        <v>137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8" t="s">
        <v>79</v>
      </c>
      <c r="BK130" s="204">
        <f>ROUND(I130*H130,2)</f>
        <v>0</v>
      </c>
      <c r="BL130" s="18" t="s">
        <v>144</v>
      </c>
      <c r="BM130" s="203" t="s">
        <v>145</v>
      </c>
    </row>
    <row r="131" spans="1:65" s="2" customFormat="1" ht="27">
      <c r="A131" s="35"/>
      <c r="B131" s="36"/>
      <c r="C131" s="37"/>
      <c r="D131" s="205" t="s">
        <v>146</v>
      </c>
      <c r="E131" s="37"/>
      <c r="F131" s="206" t="s">
        <v>141</v>
      </c>
      <c r="G131" s="37"/>
      <c r="H131" s="37"/>
      <c r="I131" s="207"/>
      <c r="J131" s="37"/>
      <c r="K131" s="37"/>
      <c r="L131" s="40"/>
      <c r="M131" s="208"/>
      <c r="N131" s="209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146</v>
      </c>
      <c r="AU131" s="18" t="s">
        <v>81</v>
      </c>
    </row>
    <row r="132" spans="1:65" s="13" customFormat="1" ht="10">
      <c r="B132" s="210"/>
      <c r="C132" s="211"/>
      <c r="D132" s="205" t="s">
        <v>147</v>
      </c>
      <c r="E132" s="212" t="s">
        <v>1</v>
      </c>
      <c r="F132" s="213" t="s">
        <v>148</v>
      </c>
      <c r="G132" s="211"/>
      <c r="H132" s="212" t="s">
        <v>1</v>
      </c>
      <c r="I132" s="214"/>
      <c r="J132" s="211"/>
      <c r="K132" s="211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147</v>
      </c>
      <c r="AU132" s="219" t="s">
        <v>81</v>
      </c>
      <c r="AV132" s="13" t="s">
        <v>79</v>
      </c>
      <c r="AW132" s="13" t="s">
        <v>29</v>
      </c>
      <c r="AX132" s="13" t="s">
        <v>72</v>
      </c>
      <c r="AY132" s="219" t="s">
        <v>137</v>
      </c>
    </row>
    <row r="133" spans="1:65" s="14" customFormat="1" ht="10">
      <c r="B133" s="220"/>
      <c r="C133" s="221"/>
      <c r="D133" s="205" t="s">
        <v>147</v>
      </c>
      <c r="E133" s="222" t="s">
        <v>1</v>
      </c>
      <c r="F133" s="223" t="s">
        <v>149</v>
      </c>
      <c r="G133" s="221"/>
      <c r="H133" s="224">
        <v>65.632000000000005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147</v>
      </c>
      <c r="AU133" s="230" t="s">
        <v>81</v>
      </c>
      <c r="AV133" s="14" t="s">
        <v>81</v>
      </c>
      <c r="AW133" s="14" t="s">
        <v>29</v>
      </c>
      <c r="AX133" s="14" t="s">
        <v>72</v>
      </c>
      <c r="AY133" s="230" t="s">
        <v>137</v>
      </c>
    </row>
    <row r="134" spans="1:65" s="15" customFormat="1" ht="10">
      <c r="B134" s="231"/>
      <c r="C134" s="232"/>
      <c r="D134" s="205" t="s">
        <v>147</v>
      </c>
      <c r="E134" s="233" t="s">
        <v>1</v>
      </c>
      <c r="F134" s="234" t="s">
        <v>150</v>
      </c>
      <c r="G134" s="232"/>
      <c r="H134" s="235">
        <v>65.632000000000005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147</v>
      </c>
      <c r="AU134" s="241" t="s">
        <v>81</v>
      </c>
      <c r="AV134" s="15" t="s">
        <v>144</v>
      </c>
      <c r="AW134" s="15" t="s">
        <v>29</v>
      </c>
      <c r="AX134" s="15" t="s">
        <v>79</v>
      </c>
      <c r="AY134" s="241" t="s">
        <v>137</v>
      </c>
    </row>
    <row r="135" spans="1:65" s="2" customFormat="1" ht="16.5" customHeight="1">
      <c r="A135" s="35"/>
      <c r="B135" s="36"/>
      <c r="C135" s="242" t="s">
        <v>81</v>
      </c>
      <c r="D135" s="242" t="s">
        <v>151</v>
      </c>
      <c r="E135" s="243" t="s">
        <v>152</v>
      </c>
      <c r="F135" s="244" t="s">
        <v>153</v>
      </c>
      <c r="G135" s="245" t="s">
        <v>154</v>
      </c>
      <c r="H135" s="246">
        <v>84.009</v>
      </c>
      <c r="I135" s="247"/>
      <c r="J135" s="248">
        <f>ROUND(I135*H135,2)</f>
        <v>0</v>
      </c>
      <c r="K135" s="244" t="s">
        <v>143</v>
      </c>
      <c r="L135" s="249"/>
      <c r="M135" s="250" t="s">
        <v>1</v>
      </c>
      <c r="N135" s="251" t="s">
        <v>37</v>
      </c>
      <c r="O135" s="72"/>
      <c r="P135" s="201">
        <f>O135*H135</f>
        <v>0</v>
      </c>
      <c r="Q135" s="201">
        <v>1</v>
      </c>
      <c r="R135" s="201">
        <f>Q135*H135</f>
        <v>84.009</v>
      </c>
      <c r="S135" s="201">
        <v>0</v>
      </c>
      <c r="T135" s="20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155</v>
      </c>
      <c r="AT135" s="203" t="s">
        <v>151</v>
      </c>
      <c r="AU135" s="203" t="s">
        <v>81</v>
      </c>
      <c r="AY135" s="18" t="s">
        <v>137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8" t="s">
        <v>79</v>
      </c>
      <c r="BK135" s="204">
        <f>ROUND(I135*H135,2)</f>
        <v>0</v>
      </c>
      <c r="BL135" s="18" t="s">
        <v>144</v>
      </c>
      <c r="BM135" s="203" t="s">
        <v>156</v>
      </c>
    </row>
    <row r="136" spans="1:65" s="2" customFormat="1" ht="10">
      <c r="A136" s="35"/>
      <c r="B136" s="36"/>
      <c r="C136" s="37"/>
      <c r="D136" s="205" t="s">
        <v>146</v>
      </c>
      <c r="E136" s="37"/>
      <c r="F136" s="206" t="s">
        <v>153</v>
      </c>
      <c r="G136" s="37"/>
      <c r="H136" s="37"/>
      <c r="I136" s="207"/>
      <c r="J136" s="37"/>
      <c r="K136" s="37"/>
      <c r="L136" s="40"/>
      <c r="M136" s="208"/>
      <c r="N136" s="209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146</v>
      </c>
      <c r="AU136" s="18" t="s">
        <v>81</v>
      </c>
    </row>
    <row r="137" spans="1:65" s="14" customFormat="1" ht="10">
      <c r="B137" s="220"/>
      <c r="C137" s="221"/>
      <c r="D137" s="205" t="s">
        <v>147</v>
      </c>
      <c r="E137" s="222" t="s">
        <v>1</v>
      </c>
      <c r="F137" s="223" t="s">
        <v>157</v>
      </c>
      <c r="G137" s="221"/>
      <c r="H137" s="224">
        <v>105.011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147</v>
      </c>
      <c r="AU137" s="230" t="s">
        <v>81</v>
      </c>
      <c r="AV137" s="14" t="s">
        <v>81</v>
      </c>
      <c r="AW137" s="14" t="s">
        <v>29</v>
      </c>
      <c r="AX137" s="14" t="s">
        <v>72</v>
      </c>
      <c r="AY137" s="230" t="s">
        <v>137</v>
      </c>
    </row>
    <row r="138" spans="1:65" s="15" customFormat="1" ht="10">
      <c r="B138" s="231"/>
      <c r="C138" s="232"/>
      <c r="D138" s="205" t="s">
        <v>147</v>
      </c>
      <c r="E138" s="233" t="s">
        <v>1</v>
      </c>
      <c r="F138" s="234" t="s">
        <v>150</v>
      </c>
      <c r="G138" s="232"/>
      <c r="H138" s="235">
        <v>105.011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147</v>
      </c>
      <c r="AU138" s="241" t="s">
        <v>81</v>
      </c>
      <c r="AV138" s="15" t="s">
        <v>144</v>
      </c>
      <c r="AW138" s="15" t="s">
        <v>29</v>
      </c>
      <c r="AX138" s="15" t="s">
        <v>72</v>
      </c>
      <c r="AY138" s="241" t="s">
        <v>137</v>
      </c>
    </row>
    <row r="139" spans="1:65" s="14" customFormat="1" ht="10">
      <c r="B139" s="220"/>
      <c r="C139" s="221"/>
      <c r="D139" s="205" t="s">
        <v>147</v>
      </c>
      <c r="E139" s="222" t="s">
        <v>1</v>
      </c>
      <c r="F139" s="223" t="s">
        <v>158</v>
      </c>
      <c r="G139" s="221"/>
      <c r="H139" s="224">
        <v>84.009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147</v>
      </c>
      <c r="AU139" s="230" t="s">
        <v>81</v>
      </c>
      <c r="AV139" s="14" t="s">
        <v>81</v>
      </c>
      <c r="AW139" s="14" t="s">
        <v>29</v>
      </c>
      <c r="AX139" s="14" t="s">
        <v>79</v>
      </c>
      <c r="AY139" s="230" t="s">
        <v>137</v>
      </c>
    </row>
    <row r="140" spans="1:65" s="2" customFormat="1" ht="37.75" customHeight="1">
      <c r="A140" s="35"/>
      <c r="B140" s="36"/>
      <c r="C140" s="192" t="s">
        <v>159</v>
      </c>
      <c r="D140" s="192" t="s">
        <v>139</v>
      </c>
      <c r="E140" s="193" t="s">
        <v>160</v>
      </c>
      <c r="F140" s="194" t="s">
        <v>161</v>
      </c>
      <c r="G140" s="195" t="s">
        <v>162</v>
      </c>
      <c r="H140" s="196">
        <v>300</v>
      </c>
      <c r="I140" s="197"/>
      <c r="J140" s="198">
        <f>ROUND(I140*H140,2)</f>
        <v>0</v>
      </c>
      <c r="K140" s="194" t="s">
        <v>143</v>
      </c>
      <c r="L140" s="40"/>
      <c r="M140" s="199" t="s">
        <v>1</v>
      </c>
      <c r="N140" s="200" t="s">
        <v>37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144</v>
      </c>
      <c r="AT140" s="203" t="s">
        <v>139</v>
      </c>
      <c r="AU140" s="203" t="s">
        <v>81</v>
      </c>
      <c r="AY140" s="18" t="s">
        <v>137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8" t="s">
        <v>79</v>
      </c>
      <c r="BK140" s="204">
        <f>ROUND(I140*H140,2)</f>
        <v>0</v>
      </c>
      <c r="BL140" s="18" t="s">
        <v>144</v>
      </c>
      <c r="BM140" s="203" t="s">
        <v>163</v>
      </c>
    </row>
    <row r="141" spans="1:65" s="2" customFormat="1" ht="18">
      <c r="A141" s="35"/>
      <c r="B141" s="36"/>
      <c r="C141" s="37"/>
      <c r="D141" s="205" t="s">
        <v>146</v>
      </c>
      <c r="E141" s="37"/>
      <c r="F141" s="206" t="s">
        <v>161</v>
      </c>
      <c r="G141" s="37"/>
      <c r="H141" s="37"/>
      <c r="I141" s="207"/>
      <c r="J141" s="37"/>
      <c r="K141" s="37"/>
      <c r="L141" s="40"/>
      <c r="M141" s="208"/>
      <c r="N141" s="209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146</v>
      </c>
      <c r="AU141" s="18" t="s">
        <v>81</v>
      </c>
    </row>
    <row r="142" spans="1:65" s="2" customFormat="1" ht="16.5" customHeight="1">
      <c r="A142" s="35"/>
      <c r="B142" s="36"/>
      <c r="C142" s="242" t="s">
        <v>144</v>
      </c>
      <c r="D142" s="242" t="s">
        <v>151</v>
      </c>
      <c r="E142" s="243" t="s">
        <v>164</v>
      </c>
      <c r="F142" s="244" t="s">
        <v>165</v>
      </c>
      <c r="G142" s="245" t="s">
        <v>154</v>
      </c>
      <c r="H142" s="246">
        <v>96</v>
      </c>
      <c r="I142" s="247"/>
      <c r="J142" s="248">
        <f>ROUND(I142*H142,2)</f>
        <v>0</v>
      </c>
      <c r="K142" s="244" t="s">
        <v>143</v>
      </c>
      <c r="L142" s="249"/>
      <c r="M142" s="250" t="s">
        <v>1</v>
      </c>
      <c r="N142" s="251" t="s">
        <v>37</v>
      </c>
      <c r="O142" s="72"/>
      <c r="P142" s="201">
        <f>O142*H142</f>
        <v>0</v>
      </c>
      <c r="Q142" s="201">
        <v>1</v>
      </c>
      <c r="R142" s="201">
        <f>Q142*H142</f>
        <v>96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155</v>
      </c>
      <c r="AT142" s="203" t="s">
        <v>151</v>
      </c>
      <c r="AU142" s="203" t="s">
        <v>81</v>
      </c>
      <c r="AY142" s="18" t="s">
        <v>137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79</v>
      </c>
      <c r="BK142" s="204">
        <f>ROUND(I142*H142,2)</f>
        <v>0</v>
      </c>
      <c r="BL142" s="18" t="s">
        <v>144</v>
      </c>
      <c r="BM142" s="203" t="s">
        <v>166</v>
      </c>
    </row>
    <row r="143" spans="1:65" s="2" customFormat="1" ht="10">
      <c r="A143" s="35"/>
      <c r="B143" s="36"/>
      <c r="C143" s="37"/>
      <c r="D143" s="205" t="s">
        <v>146</v>
      </c>
      <c r="E143" s="37"/>
      <c r="F143" s="206" t="s">
        <v>165</v>
      </c>
      <c r="G143" s="37"/>
      <c r="H143" s="37"/>
      <c r="I143" s="207"/>
      <c r="J143" s="37"/>
      <c r="K143" s="37"/>
      <c r="L143" s="40"/>
      <c r="M143" s="208"/>
      <c r="N143" s="209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146</v>
      </c>
      <c r="AU143" s="18" t="s">
        <v>81</v>
      </c>
    </row>
    <row r="144" spans="1:65" s="2" customFormat="1" ht="24.15" customHeight="1">
      <c r="A144" s="35"/>
      <c r="B144" s="36"/>
      <c r="C144" s="192" t="s">
        <v>167</v>
      </c>
      <c r="D144" s="192" t="s">
        <v>139</v>
      </c>
      <c r="E144" s="193" t="s">
        <v>168</v>
      </c>
      <c r="F144" s="194" t="s">
        <v>169</v>
      </c>
      <c r="G144" s="195" t="s">
        <v>162</v>
      </c>
      <c r="H144" s="196">
        <v>300</v>
      </c>
      <c r="I144" s="197"/>
      <c r="J144" s="198">
        <f>ROUND(I144*H144,2)</f>
        <v>0</v>
      </c>
      <c r="K144" s="194" t="s">
        <v>143</v>
      </c>
      <c r="L144" s="40"/>
      <c r="M144" s="199" t="s">
        <v>1</v>
      </c>
      <c r="N144" s="200" t="s">
        <v>37</v>
      </c>
      <c r="O144" s="72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3" t="s">
        <v>144</v>
      </c>
      <c r="AT144" s="203" t="s">
        <v>139</v>
      </c>
      <c r="AU144" s="203" t="s">
        <v>81</v>
      </c>
      <c r="AY144" s="18" t="s">
        <v>137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8" t="s">
        <v>79</v>
      </c>
      <c r="BK144" s="204">
        <f>ROUND(I144*H144,2)</f>
        <v>0</v>
      </c>
      <c r="BL144" s="18" t="s">
        <v>144</v>
      </c>
      <c r="BM144" s="203" t="s">
        <v>170</v>
      </c>
    </row>
    <row r="145" spans="1:65" s="2" customFormat="1" ht="18">
      <c r="A145" s="35"/>
      <c r="B145" s="36"/>
      <c r="C145" s="37"/>
      <c r="D145" s="205" t="s">
        <v>146</v>
      </c>
      <c r="E145" s="37"/>
      <c r="F145" s="206" t="s">
        <v>169</v>
      </c>
      <c r="G145" s="37"/>
      <c r="H145" s="37"/>
      <c r="I145" s="207"/>
      <c r="J145" s="37"/>
      <c r="K145" s="37"/>
      <c r="L145" s="40"/>
      <c r="M145" s="208"/>
      <c r="N145" s="209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146</v>
      </c>
      <c r="AU145" s="18" t="s">
        <v>81</v>
      </c>
    </row>
    <row r="146" spans="1:65" s="2" customFormat="1" ht="16.5" customHeight="1">
      <c r="A146" s="35"/>
      <c r="B146" s="36"/>
      <c r="C146" s="242" t="s">
        <v>171</v>
      </c>
      <c r="D146" s="242" t="s">
        <v>151</v>
      </c>
      <c r="E146" s="243" t="s">
        <v>172</v>
      </c>
      <c r="F146" s="244" t="s">
        <v>173</v>
      </c>
      <c r="G146" s="245" t="s">
        <v>174</v>
      </c>
      <c r="H146" s="246">
        <v>7.5</v>
      </c>
      <c r="I146" s="247"/>
      <c r="J146" s="248">
        <f>ROUND(I146*H146,2)</f>
        <v>0</v>
      </c>
      <c r="K146" s="244" t="s">
        <v>143</v>
      </c>
      <c r="L146" s="249"/>
      <c r="M146" s="250" t="s">
        <v>1</v>
      </c>
      <c r="N146" s="251" t="s">
        <v>37</v>
      </c>
      <c r="O146" s="72"/>
      <c r="P146" s="201">
        <f>O146*H146</f>
        <v>0</v>
      </c>
      <c r="Q146" s="201">
        <v>1E-3</v>
      </c>
      <c r="R146" s="201">
        <f>Q146*H146</f>
        <v>7.4999999999999997E-3</v>
      </c>
      <c r="S146" s="201">
        <v>0</v>
      </c>
      <c r="T146" s="20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3" t="s">
        <v>155</v>
      </c>
      <c r="AT146" s="203" t="s">
        <v>151</v>
      </c>
      <c r="AU146" s="203" t="s">
        <v>81</v>
      </c>
      <c r="AY146" s="18" t="s">
        <v>137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8" t="s">
        <v>79</v>
      </c>
      <c r="BK146" s="204">
        <f>ROUND(I146*H146,2)</f>
        <v>0</v>
      </c>
      <c r="BL146" s="18" t="s">
        <v>144</v>
      </c>
      <c r="BM146" s="203" t="s">
        <v>175</v>
      </c>
    </row>
    <row r="147" spans="1:65" s="2" customFormat="1" ht="10">
      <c r="A147" s="35"/>
      <c r="B147" s="36"/>
      <c r="C147" s="37"/>
      <c r="D147" s="205" t="s">
        <v>146</v>
      </c>
      <c r="E147" s="37"/>
      <c r="F147" s="206" t="s">
        <v>173</v>
      </c>
      <c r="G147" s="37"/>
      <c r="H147" s="37"/>
      <c r="I147" s="207"/>
      <c r="J147" s="37"/>
      <c r="K147" s="37"/>
      <c r="L147" s="40"/>
      <c r="M147" s="208"/>
      <c r="N147" s="209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146</v>
      </c>
      <c r="AU147" s="18" t="s">
        <v>81</v>
      </c>
    </row>
    <row r="148" spans="1:65" s="14" customFormat="1" ht="10">
      <c r="B148" s="220"/>
      <c r="C148" s="221"/>
      <c r="D148" s="205" t="s">
        <v>147</v>
      </c>
      <c r="E148" s="222" t="s">
        <v>1</v>
      </c>
      <c r="F148" s="223" t="s">
        <v>176</v>
      </c>
      <c r="G148" s="221"/>
      <c r="H148" s="224">
        <v>7.5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147</v>
      </c>
      <c r="AU148" s="230" t="s">
        <v>81</v>
      </c>
      <c r="AV148" s="14" t="s">
        <v>81</v>
      </c>
      <c r="AW148" s="14" t="s">
        <v>29</v>
      </c>
      <c r="AX148" s="14" t="s">
        <v>79</v>
      </c>
      <c r="AY148" s="230" t="s">
        <v>137</v>
      </c>
    </row>
    <row r="149" spans="1:65" s="2" customFormat="1" ht="33" customHeight="1">
      <c r="A149" s="35"/>
      <c r="B149" s="36"/>
      <c r="C149" s="192" t="s">
        <v>177</v>
      </c>
      <c r="D149" s="192" t="s">
        <v>139</v>
      </c>
      <c r="E149" s="193" t="s">
        <v>178</v>
      </c>
      <c r="F149" s="194" t="s">
        <v>179</v>
      </c>
      <c r="G149" s="195" t="s">
        <v>162</v>
      </c>
      <c r="H149" s="196">
        <v>300</v>
      </c>
      <c r="I149" s="197"/>
      <c r="J149" s="198">
        <f>ROUND(I149*H149,2)</f>
        <v>0</v>
      </c>
      <c r="K149" s="194" t="s">
        <v>143</v>
      </c>
      <c r="L149" s="40"/>
      <c r="M149" s="199" t="s">
        <v>1</v>
      </c>
      <c r="N149" s="200" t="s">
        <v>37</v>
      </c>
      <c r="O149" s="7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3" t="s">
        <v>144</v>
      </c>
      <c r="AT149" s="203" t="s">
        <v>139</v>
      </c>
      <c r="AU149" s="203" t="s">
        <v>81</v>
      </c>
      <c r="AY149" s="18" t="s">
        <v>137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8" t="s">
        <v>79</v>
      </c>
      <c r="BK149" s="204">
        <f>ROUND(I149*H149,2)</f>
        <v>0</v>
      </c>
      <c r="BL149" s="18" t="s">
        <v>144</v>
      </c>
      <c r="BM149" s="203" t="s">
        <v>180</v>
      </c>
    </row>
    <row r="150" spans="1:65" s="2" customFormat="1" ht="18">
      <c r="A150" s="35"/>
      <c r="B150" s="36"/>
      <c r="C150" s="37"/>
      <c r="D150" s="205" t="s">
        <v>146</v>
      </c>
      <c r="E150" s="37"/>
      <c r="F150" s="206" t="s">
        <v>179</v>
      </c>
      <c r="G150" s="37"/>
      <c r="H150" s="37"/>
      <c r="I150" s="207"/>
      <c r="J150" s="37"/>
      <c r="K150" s="37"/>
      <c r="L150" s="40"/>
      <c r="M150" s="208"/>
      <c r="N150" s="209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146</v>
      </c>
      <c r="AU150" s="18" t="s">
        <v>81</v>
      </c>
    </row>
    <row r="151" spans="1:65" s="12" customFormat="1" ht="20.9" customHeight="1">
      <c r="B151" s="176"/>
      <c r="C151" s="177"/>
      <c r="D151" s="178" t="s">
        <v>71</v>
      </c>
      <c r="E151" s="190" t="s">
        <v>181</v>
      </c>
      <c r="F151" s="190" t="s">
        <v>182</v>
      </c>
      <c r="G151" s="177"/>
      <c r="H151" s="177"/>
      <c r="I151" s="180"/>
      <c r="J151" s="191">
        <f>BK151</f>
        <v>0</v>
      </c>
      <c r="K151" s="177"/>
      <c r="L151" s="182"/>
      <c r="M151" s="183"/>
      <c r="N151" s="184"/>
      <c r="O151" s="184"/>
      <c r="P151" s="185">
        <f>SUM(P152:P157)</f>
        <v>0</v>
      </c>
      <c r="Q151" s="184"/>
      <c r="R151" s="185">
        <f>SUM(R152:R157)</f>
        <v>0</v>
      </c>
      <c r="S151" s="184"/>
      <c r="T151" s="186">
        <f>SUM(T152:T157)</f>
        <v>0</v>
      </c>
      <c r="AR151" s="187" t="s">
        <v>79</v>
      </c>
      <c r="AT151" s="188" t="s">
        <v>71</v>
      </c>
      <c r="AU151" s="188" t="s">
        <v>81</v>
      </c>
      <c r="AY151" s="187" t="s">
        <v>137</v>
      </c>
      <c r="BK151" s="189">
        <f>SUM(BK152:BK157)</f>
        <v>0</v>
      </c>
    </row>
    <row r="152" spans="1:65" s="2" customFormat="1" ht="44.25" customHeight="1">
      <c r="A152" s="35"/>
      <c r="B152" s="36"/>
      <c r="C152" s="192" t="s">
        <v>155</v>
      </c>
      <c r="D152" s="192" t="s">
        <v>139</v>
      </c>
      <c r="E152" s="193" t="s">
        <v>183</v>
      </c>
      <c r="F152" s="194" t="s">
        <v>184</v>
      </c>
      <c r="G152" s="195" t="s">
        <v>154</v>
      </c>
      <c r="H152" s="196">
        <v>180.017</v>
      </c>
      <c r="I152" s="197"/>
      <c r="J152" s="198">
        <f>ROUND(I152*H152,2)</f>
        <v>0</v>
      </c>
      <c r="K152" s="194" t="s">
        <v>143</v>
      </c>
      <c r="L152" s="40"/>
      <c r="M152" s="199" t="s">
        <v>1</v>
      </c>
      <c r="N152" s="200" t="s">
        <v>37</v>
      </c>
      <c r="O152" s="72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3" t="s">
        <v>144</v>
      </c>
      <c r="AT152" s="203" t="s">
        <v>139</v>
      </c>
      <c r="AU152" s="203" t="s">
        <v>159</v>
      </c>
      <c r="AY152" s="18" t="s">
        <v>137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8" t="s">
        <v>79</v>
      </c>
      <c r="BK152" s="204">
        <f>ROUND(I152*H152,2)</f>
        <v>0</v>
      </c>
      <c r="BL152" s="18" t="s">
        <v>144</v>
      </c>
      <c r="BM152" s="203" t="s">
        <v>185</v>
      </c>
    </row>
    <row r="153" spans="1:65" s="2" customFormat="1" ht="27">
      <c r="A153" s="35"/>
      <c r="B153" s="36"/>
      <c r="C153" s="37"/>
      <c r="D153" s="205" t="s">
        <v>146</v>
      </c>
      <c r="E153" s="37"/>
      <c r="F153" s="206" t="s">
        <v>184</v>
      </c>
      <c r="G153" s="37"/>
      <c r="H153" s="37"/>
      <c r="I153" s="207"/>
      <c r="J153" s="37"/>
      <c r="K153" s="37"/>
      <c r="L153" s="40"/>
      <c r="M153" s="208"/>
      <c r="N153" s="209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146</v>
      </c>
      <c r="AU153" s="18" t="s">
        <v>159</v>
      </c>
    </row>
    <row r="154" spans="1:65" s="2" customFormat="1" ht="55.5" customHeight="1">
      <c r="A154" s="35"/>
      <c r="B154" s="36"/>
      <c r="C154" s="192" t="s">
        <v>186</v>
      </c>
      <c r="D154" s="192" t="s">
        <v>139</v>
      </c>
      <c r="E154" s="193" t="s">
        <v>187</v>
      </c>
      <c r="F154" s="194" t="s">
        <v>188</v>
      </c>
      <c r="G154" s="195" t="s">
        <v>154</v>
      </c>
      <c r="H154" s="196">
        <v>180.017</v>
      </c>
      <c r="I154" s="197"/>
      <c r="J154" s="198">
        <f>ROUND(I154*H154,2)</f>
        <v>0</v>
      </c>
      <c r="K154" s="194" t="s">
        <v>143</v>
      </c>
      <c r="L154" s="40"/>
      <c r="M154" s="199" t="s">
        <v>1</v>
      </c>
      <c r="N154" s="200" t="s">
        <v>37</v>
      </c>
      <c r="O154" s="72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3" t="s">
        <v>144</v>
      </c>
      <c r="AT154" s="203" t="s">
        <v>139</v>
      </c>
      <c r="AU154" s="203" t="s">
        <v>159</v>
      </c>
      <c r="AY154" s="18" t="s">
        <v>137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8" t="s">
        <v>79</v>
      </c>
      <c r="BK154" s="204">
        <f>ROUND(I154*H154,2)</f>
        <v>0</v>
      </c>
      <c r="BL154" s="18" t="s">
        <v>144</v>
      </c>
      <c r="BM154" s="203" t="s">
        <v>189</v>
      </c>
    </row>
    <row r="155" spans="1:65" s="2" customFormat="1" ht="27">
      <c r="A155" s="35"/>
      <c r="B155" s="36"/>
      <c r="C155" s="37"/>
      <c r="D155" s="205" t="s">
        <v>146</v>
      </c>
      <c r="E155" s="37"/>
      <c r="F155" s="206" t="s">
        <v>188</v>
      </c>
      <c r="G155" s="37"/>
      <c r="H155" s="37"/>
      <c r="I155" s="207"/>
      <c r="J155" s="37"/>
      <c r="K155" s="37"/>
      <c r="L155" s="40"/>
      <c r="M155" s="208"/>
      <c r="N155" s="209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146</v>
      </c>
      <c r="AU155" s="18" t="s">
        <v>159</v>
      </c>
    </row>
    <row r="156" spans="1:65" s="2" customFormat="1" ht="62.75" customHeight="1">
      <c r="A156" s="35"/>
      <c r="B156" s="36"/>
      <c r="C156" s="192" t="s">
        <v>190</v>
      </c>
      <c r="D156" s="192" t="s">
        <v>139</v>
      </c>
      <c r="E156" s="193" t="s">
        <v>191</v>
      </c>
      <c r="F156" s="194" t="s">
        <v>192</v>
      </c>
      <c r="G156" s="195" t="s">
        <v>154</v>
      </c>
      <c r="H156" s="196">
        <v>180.017</v>
      </c>
      <c r="I156" s="197"/>
      <c r="J156" s="198">
        <f>ROUND(I156*H156,2)</f>
        <v>0</v>
      </c>
      <c r="K156" s="194" t="s">
        <v>143</v>
      </c>
      <c r="L156" s="40"/>
      <c r="M156" s="199" t="s">
        <v>1</v>
      </c>
      <c r="N156" s="200" t="s">
        <v>37</v>
      </c>
      <c r="O156" s="7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3" t="s">
        <v>144</v>
      </c>
      <c r="AT156" s="203" t="s">
        <v>139</v>
      </c>
      <c r="AU156" s="203" t="s">
        <v>159</v>
      </c>
      <c r="AY156" s="18" t="s">
        <v>137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8" t="s">
        <v>79</v>
      </c>
      <c r="BK156" s="204">
        <f>ROUND(I156*H156,2)</f>
        <v>0</v>
      </c>
      <c r="BL156" s="18" t="s">
        <v>144</v>
      </c>
      <c r="BM156" s="203" t="s">
        <v>193</v>
      </c>
    </row>
    <row r="157" spans="1:65" s="2" customFormat="1" ht="36">
      <c r="A157" s="35"/>
      <c r="B157" s="36"/>
      <c r="C157" s="37"/>
      <c r="D157" s="205" t="s">
        <v>146</v>
      </c>
      <c r="E157" s="37"/>
      <c r="F157" s="206" t="s">
        <v>192</v>
      </c>
      <c r="G157" s="37"/>
      <c r="H157" s="37"/>
      <c r="I157" s="207"/>
      <c r="J157" s="37"/>
      <c r="K157" s="37"/>
      <c r="L157" s="40"/>
      <c r="M157" s="208"/>
      <c r="N157" s="209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146</v>
      </c>
      <c r="AU157" s="18" t="s">
        <v>159</v>
      </c>
    </row>
    <row r="158" spans="1:65" s="12" customFormat="1" ht="22.75" customHeight="1">
      <c r="B158" s="176"/>
      <c r="C158" s="177"/>
      <c r="D158" s="178" t="s">
        <v>71</v>
      </c>
      <c r="E158" s="190" t="s">
        <v>186</v>
      </c>
      <c r="F158" s="190" t="s">
        <v>194</v>
      </c>
      <c r="G158" s="177"/>
      <c r="H158" s="177"/>
      <c r="I158" s="180"/>
      <c r="J158" s="191">
        <f>BK158</f>
        <v>0</v>
      </c>
      <c r="K158" s="177"/>
      <c r="L158" s="182"/>
      <c r="M158" s="183"/>
      <c r="N158" s="184"/>
      <c r="O158" s="184"/>
      <c r="P158" s="185">
        <f>SUM(P159:P186)</f>
        <v>0</v>
      </c>
      <c r="Q158" s="184"/>
      <c r="R158" s="185">
        <f>SUM(R159:R186)</f>
        <v>0</v>
      </c>
      <c r="S158" s="184"/>
      <c r="T158" s="186">
        <f>SUM(T159:T186)</f>
        <v>680.846</v>
      </c>
      <c r="AR158" s="187" t="s">
        <v>79</v>
      </c>
      <c r="AT158" s="188" t="s">
        <v>71</v>
      </c>
      <c r="AU158" s="188" t="s">
        <v>79</v>
      </c>
      <c r="AY158" s="187" t="s">
        <v>137</v>
      </c>
      <c r="BK158" s="189">
        <f>SUM(BK159:BK186)</f>
        <v>0</v>
      </c>
    </row>
    <row r="159" spans="1:65" s="2" customFormat="1" ht="44.25" customHeight="1">
      <c r="A159" s="35"/>
      <c r="B159" s="36"/>
      <c r="C159" s="192" t="s">
        <v>195</v>
      </c>
      <c r="D159" s="192" t="s">
        <v>139</v>
      </c>
      <c r="E159" s="193" t="s">
        <v>196</v>
      </c>
      <c r="F159" s="194" t="s">
        <v>197</v>
      </c>
      <c r="G159" s="195" t="s">
        <v>162</v>
      </c>
      <c r="H159" s="196">
        <v>52.5</v>
      </c>
      <c r="I159" s="197"/>
      <c r="J159" s="198">
        <f>ROUND(I159*H159,2)</f>
        <v>0</v>
      </c>
      <c r="K159" s="194" t="s">
        <v>143</v>
      </c>
      <c r="L159" s="40"/>
      <c r="M159" s="199" t="s">
        <v>1</v>
      </c>
      <c r="N159" s="200" t="s">
        <v>37</v>
      </c>
      <c r="O159" s="72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3" t="s">
        <v>144</v>
      </c>
      <c r="AT159" s="203" t="s">
        <v>139</v>
      </c>
      <c r="AU159" s="203" t="s">
        <v>81</v>
      </c>
      <c r="AY159" s="18" t="s">
        <v>137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8" t="s">
        <v>79</v>
      </c>
      <c r="BK159" s="204">
        <f>ROUND(I159*H159,2)</f>
        <v>0</v>
      </c>
      <c r="BL159" s="18" t="s">
        <v>144</v>
      </c>
      <c r="BM159" s="203" t="s">
        <v>198</v>
      </c>
    </row>
    <row r="160" spans="1:65" s="2" customFormat="1" ht="27">
      <c r="A160" s="35"/>
      <c r="B160" s="36"/>
      <c r="C160" s="37"/>
      <c r="D160" s="205" t="s">
        <v>146</v>
      </c>
      <c r="E160" s="37"/>
      <c r="F160" s="206" t="s">
        <v>197</v>
      </c>
      <c r="G160" s="37"/>
      <c r="H160" s="37"/>
      <c r="I160" s="207"/>
      <c r="J160" s="37"/>
      <c r="K160" s="37"/>
      <c r="L160" s="40"/>
      <c r="M160" s="208"/>
      <c r="N160" s="209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146</v>
      </c>
      <c r="AU160" s="18" t="s">
        <v>81</v>
      </c>
    </row>
    <row r="161" spans="1:65" s="13" customFormat="1" ht="10">
      <c r="B161" s="210"/>
      <c r="C161" s="211"/>
      <c r="D161" s="205" t="s">
        <v>147</v>
      </c>
      <c r="E161" s="212" t="s">
        <v>1</v>
      </c>
      <c r="F161" s="213" t="s">
        <v>199</v>
      </c>
      <c r="G161" s="211"/>
      <c r="H161" s="212" t="s">
        <v>1</v>
      </c>
      <c r="I161" s="214"/>
      <c r="J161" s="211"/>
      <c r="K161" s="211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147</v>
      </c>
      <c r="AU161" s="219" t="s">
        <v>81</v>
      </c>
      <c r="AV161" s="13" t="s">
        <v>79</v>
      </c>
      <c r="AW161" s="13" t="s">
        <v>29</v>
      </c>
      <c r="AX161" s="13" t="s">
        <v>72</v>
      </c>
      <c r="AY161" s="219" t="s">
        <v>137</v>
      </c>
    </row>
    <row r="162" spans="1:65" s="14" customFormat="1" ht="10">
      <c r="B162" s="220"/>
      <c r="C162" s="221"/>
      <c r="D162" s="205" t="s">
        <v>147</v>
      </c>
      <c r="E162" s="222" t="s">
        <v>1</v>
      </c>
      <c r="F162" s="223" t="s">
        <v>200</v>
      </c>
      <c r="G162" s="221"/>
      <c r="H162" s="224">
        <v>52.5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147</v>
      </c>
      <c r="AU162" s="230" t="s">
        <v>81</v>
      </c>
      <c r="AV162" s="14" t="s">
        <v>81</v>
      </c>
      <c r="AW162" s="14" t="s">
        <v>29</v>
      </c>
      <c r="AX162" s="14" t="s">
        <v>72</v>
      </c>
      <c r="AY162" s="230" t="s">
        <v>137</v>
      </c>
    </row>
    <row r="163" spans="1:65" s="15" customFormat="1" ht="10">
      <c r="B163" s="231"/>
      <c r="C163" s="232"/>
      <c r="D163" s="205" t="s">
        <v>147</v>
      </c>
      <c r="E163" s="233" t="s">
        <v>1</v>
      </c>
      <c r="F163" s="234" t="s">
        <v>150</v>
      </c>
      <c r="G163" s="232"/>
      <c r="H163" s="235">
        <v>52.5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AT163" s="241" t="s">
        <v>147</v>
      </c>
      <c r="AU163" s="241" t="s">
        <v>81</v>
      </c>
      <c r="AV163" s="15" t="s">
        <v>144</v>
      </c>
      <c r="AW163" s="15" t="s">
        <v>29</v>
      </c>
      <c r="AX163" s="15" t="s">
        <v>79</v>
      </c>
      <c r="AY163" s="241" t="s">
        <v>137</v>
      </c>
    </row>
    <row r="164" spans="1:65" s="2" customFormat="1" ht="49" customHeight="1">
      <c r="A164" s="35"/>
      <c r="B164" s="36"/>
      <c r="C164" s="192" t="s">
        <v>8</v>
      </c>
      <c r="D164" s="192" t="s">
        <v>139</v>
      </c>
      <c r="E164" s="193" t="s">
        <v>201</v>
      </c>
      <c r="F164" s="194" t="s">
        <v>202</v>
      </c>
      <c r="G164" s="195" t="s">
        <v>162</v>
      </c>
      <c r="H164" s="196">
        <v>455</v>
      </c>
      <c r="I164" s="197"/>
      <c r="J164" s="198">
        <f>ROUND(I164*H164,2)</f>
        <v>0</v>
      </c>
      <c r="K164" s="194" t="s">
        <v>143</v>
      </c>
      <c r="L164" s="40"/>
      <c r="M164" s="199" t="s">
        <v>1</v>
      </c>
      <c r="N164" s="200" t="s">
        <v>37</v>
      </c>
      <c r="O164" s="72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3" t="s">
        <v>144</v>
      </c>
      <c r="AT164" s="203" t="s">
        <v>139</v>
      </c>
      <c r="AU164" s="203" t="s">
        <v>81</v>
      </c>
      <c r="AY164" s="18" t="s">
        <v>137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8" t="s">
        <v>79</v>
      </c>
      <c r="BK164" s="204">
        <f>ROUND(I164*H164,2)</f>
        <v>0</v>
      </c>
      <c r="BL164" s="18" t="s">
        <v>144</v>
      </c>
      <c r="BM164" s="203" t="s">
        <v>203</v>
      </c>
    </row>
    <row r="165" spans="1:65" s="2" customFormat="1" ht="27">
      <c r="A165" s="35"/>
      <c r="B165" s="36"/>
      <c r="C165" s="37"/>
      <c r="D165" s="205" t="s">
        <v>146</v>
      </c>
      <c r="E165" s="37"/>
      <c r="F165" s="206" t="s">
        <v>202</v>
      </c>
      <c r="G165" s="37"/>
      <c r="H165" s="37"/>
      <c r="I165" s="207"/>
      <c r="J165" s="37"/>
      <c r="K165" s="37"/>
      <c r="L165" s="40"/>
      <c r="M165" s="208"/>
      <c r="N165" s="209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146</v>
      </c>
      <c r="AU165" s="18" t="s">
        <v>81</v>
      </c>
    </row>
    <row r="166" spans="1:65" s="14" customFormat="1" ht="10">
      <c r="B166" s="220"/>
      <c r="C166" s="221"/>
      <c r="D166" s="205" t="s">
        <v>147</v>
      </c>
      <c r="E166" s="222" t="s">
        <v>1</v>
      </c>
      <c r="F166" s="223" t="s">
        <v>204</v>
      </c>
      <c r="G166" s="221"/>
      <c r="H166" s="224">
        <v>455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147</v>
      </c>
      <c r="AU166" s="230" t="s">
        <v>81</v>
      </c>
      <c r="AV166" s="14" t="s">
        <v>81</v>
      </c>
      <c r="AW166" s="14" t="s">
        <v>29</v>
      </c>
      <c r="AX166" s="14" t="s">
        <v>79</v>
      </c>
      <c r="AY166" s="230" t="s">
        <v>137</v>
      </c>
    </row>
    <row r="167" spans="1:65" s="2" customFormat="1" ht="44.25" customHeight="1">
      <c r="A167" s="35"/>
      <c r="B167" s="36"/>
      <c r="C167" s="192" t="s">
        <v>205</v>
      </c>
      <c r="D167" s="192" t="s">
        <v>139</v>
      </c>
      <c r="E167" s="193" t="s">
        <v>206</v>
      </c>
      <c r="F167" s="194" t="s">
        <v>207</v>
      </c>
      <c r="G167" s="195" t="s">
        <v>162</v>
      </c>
      <c r="H167" s="196">
        <v>52.5</v>
      </c>
      <c r="I167" s="197"/>
      <c r="J167" s="198">
        <f>ROUND(I167*H167,2)</f>
        <v>0</v>
      </c>
      <c r="K167" s="194" t="s">
        <v>143</v>
      </c>
      <c r="L167" s="40"/>
      <c r="M167" s="199" t="s">
        <v>1</v>
      </c>
      <c r="N167" s="200" t="s">
        <v>37</v>
      </c>
      <c r="O167" s="72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3" t="s">
        <v>144</v>
      </c>
      <c r="AT167" s="203" t="s">
        <v>139</v>
      </c>
      <c r="AU167" s="203" t="s">
        <v>81</v>
      </c>
      <c r="AY167" s="18" t="s">
        <v>137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8" t="s">
        <v>79</v>
      </c>
      <c r="BK167" s="204">
        <f>ROUND(I167*H167,2)</f>
        <v>0</v>
      </c>
      <c r="BL167" s="18" t="s">
        <v>144</v>
      </c>
      <c r="BM167" s="203" t="s">
        <v>208</v>
      </c>
    </row>
    <row r="168" spans="1:65" s="2" customFormat="1" ht="27">
      <c r="A168" s="35"/>
      <c r="B168" s="36"/>
      <c r="C168" s="37"/>
      <c r="D168" s="205" t="s">
        <v>146</v>
      </c>
      <c r="E168" s="37"/>
      <c r="F168" s="206" t="s">
        <v>207</v>
      </c>
      <c r="G168" s="37"/>
      <c r="H168" s="37"/>
      <c r="I168" s="207"/>
      <c r="J168" s="37"/>
      <c r="K168" s="37"/>
      <c r="L168" s="40"/>
      <c r="M168" s="208"/>
      <c r="N168" s="209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146</v>
      </c>
      <c r="AU168" s="18" t="s">
        <v>81</v>
      </c>
    </row>
    <row r="169" spans="1:65" s="2" customFormat="1" ht="16.5" customHeight="1">
      <c r="A169" s="35"/>
      <c r="B169" s="36"/>
      <c r="C169" s="192" t="s">
        <v>209</v>
      </c>
      <c r="D169" s="192" t="s">
        <v>139</v>
      </c>
      <c r="E169" s="193" t="s">
        <v>210</v>
      </c>
      <c r="F169" s="194" t="s">
        <v>211</v>
      </c>
      <c r="G169" s="195" t="s">
        <v>142</v>
      </c>
      <c r="H169" s="196">
        <v>65.632000000000005</v>
      </c>
      <c r="I169" s="197"/>
      <c r="J169" s="198">
        <f>ROUND(I169*H169,2)</f>
        <v>0</v>
      </c>
      <c r="K169" s="194" t="s">
        <v>143</v>
      </c>
      <c r="L169" s="40"/>
      <c r="M169" s="199" t="s">
        <v>1</v>
      </c>
      <c r="N169" s="200" t="s">
        <v>37</v>
      </c>
      <c r="O169" s="72"/>
      <c r="P169" s="201">
        <f>O169*H169</f>
        <v>0</v>
      </c>
      <c r="Q169" s="201">
        <v>0</v>
      </c>
      <c r="R169" s="201">
        <f>Q169*H169</f>
        <v>0</v>
      </c>
      <c r="S169" s="201">
        <v>2</v>
      </c>
      <c r="T169" s="202">
        <f>S169*H169</f>
        <v>131.26400000000001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3" t="s">
        <v>144</v>
      </c>
      <c r="AT169" s="203" t="s">
        <v>139</v>
      </c>
      <c r="AU169" s="203" t="s">
        <v>81</v>
      </c>
      <c r="AY169" s="18" t="s">
        <v>137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8" t="s">
        <v>79</v>
      </c>
      <c r="BK169" s="204">
        <f>ROUND(I169*H169,2)</f>
        <v>0</v>
      </c>
      <c r="BL169" s="18" t="s">
        <v>144</v>
      </c>
      <c r="BM169" s="203" t="s">
        <v>212</v>
      </c>
    </row>
    <row r="170" spans="1:65" s="2" customFormat="1" ht="10">
      <c r="A170" s="35"/>
      <c r="B170" s="36"/>
      <c r="C170" s="37"/>
      <c r="D170" s="205" t="s">
        <v>146</v>
      </c>
      <c r="E170" s="37"/>
      <c r="F170" s="206" t="s">
        <v>211</v>
      </c>
      <c r="G170" s="37"/>
      <c r="H170" s="37"/>
      <c r="I170" s="207"/>
      <c r="J170" s="37"/>
      <c r="K170" s="37"/>
      <c r="L170" s="40"/>
      <c r="M170" s="208"/>
      <c r="N170" s="209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146</v>
      </c>
      <c r="AU170" s="18" t="s">
        <v>81</v>
      </c>
    </row>
    <row r="171" spans="1:65" s="13" customFormat="1" ht="10">
      <c r="B171" s="210"/>
      <c r="C171" s="211"/>
      <c r="D171" s="205" t="s">
        <v>147</v>
      </c>
      <c r="E171" s="212" t="s">
        <v>1</v>
      </c>
      <c r="F171" s="213" t="s">
        <v>213</v>
      </c>
      <c r="G171" s="211"/>
      <c r="H171" s="212" t="s">
        <v>1</v>
      </c>
      <c r="I171" s="214"/>
      <c r="J171" s="211"/>
      <c r="K171" s="211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147</v>
      </c>
      <c r="AU171" s="219" t="s">
        <v>81</v>
      </c>
      <c r="AV171" s="13" t="s">
        <v>79</v>
      </c>
      <c r="AW171" s="13" t="s">
        <v>29</v>
      </c>
      <c r="AX171" s="13" t="s">
        <v>72</v>
      </c>
      <c r="AY171" s="219" t="s">
        <v>137</v>
      </c>
    </row>
    <row r="172" spans="1:65" s="14" customFormat="1" ht="10">
      <c r="B172" s="220"/>
      <c r="C172" s="221"/>
      <c r="D172" s="205" t="s">
        <v>147</v>
      </c>
      <c r="E172" s="222" t="s">
        <v>1</v>
      </c>
      <c r="F172" s="223" t="s">
        <v>214</v>
      </c>
      <c r="G172" s="221"/>
      <c r="H172" s="224">
        <v>19.914000000000001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147</v>
      </c>
      <c r="AU172" s="230" t="s">
        <v>81</v>
      </c>
      <c r="AV172" s="14" t="s">
        <v>81</v>
      </c>
      <c r="AW172" s="14" t="s">
        <v>29</v>
      </c>
      <c r="AX172" s="14" t="s">
        <v>72</v>
      </c>
      <c r="AY172" s="230" t="s">
        <v>137</v>
      </c>
    </row>
    <row r="173" spans="1:65" s="14" customFormat="1" ht="10">
      <c r="B173" s="220"/>
      <c r="C173" s="221"/>
      <c r="D173" s="205" t="s">
        <v>147</v>
      </c>
      <c r="E173" s="222" t="s">
        <v>1</v>
      </c>
      <c r="F173" s="223" t="s">
        <v>215</v>
      </c>
      <c r="G173" s="221"/>
      <c r="H173" s="224">
        <v>2.0339999999999998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147</v>
      </c>
      <c r="AU173" s="230" t="s">
        <v>81</v>
      </c>
      <c r="AV173" s="14" t="s">
        <v>81</v>
      </c>
      <c r="AW173" s="14" t="s">
        <v>29</v>
      </c>
      <c r="AX173" s="14" t="s">
        <v>72</v>
      </c>
      <c r="AY173" s="230" t="s">
        <v>137</v>
      </c>
    </row>
    <row r="174" spans="1:65" s="16" customFormat="1" ht="10">
      <c r="B174" s="252"/>
      <c r="C174" s="253"/>
      <c r="D174" s="205" t="s">
        <v>147</v>
      </c>
      <c r="E174" s="254" t="s">
        <v>1</v>
      </c>
      <c r="F174" s="255" t="s">
        <v>216</v>
      </c>
      <c r="G174" s="253"/>
      <c r="H174" s="256">
        <v>21.948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AT174" s="262" t="s">
        <v>147</v>
      </c>
      <c r="AU174" s="262" t="s">
        <v>81</v>
      </c>
      <c r="AV174" s="16" t="s">
        <v>159</v>
      </c>
      <c r="AW174" s="16" t="s">
        <v>29</v>
      </c>
      <c r="AX174" s="16" t="s">
        <v>72</v>
      </c>
      <c r="AY174" s="262" t="s">
        <v>137</v>
      </c>
    </row>
    <row r="175" spans="1:65" s="13" customFormat="1" ht="10">
      <c r="B175" s="210"/>
      <c r="C175" s="211"/>
      <c r="D175" s="205" t="s">
        <v>147</v>
      </c>
      <c r="E175" s="212" t="s">
        <v>1</v>
      </c>
      <c r="F175" s="213" t="s">
        <v>217</v>
      </c>
      <c r="G175" s="211"/>
      <c r="H175" s="212" t="s">
        <v>1</v>
      </c>
      <c r="I175" s="214"/>
      <c r="J175" s="211"/>
      <c r="K175" s="211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147</v>
      </c>
      <c r="AU175" s="219" t="s">
        <v>81</v>
      </c>
      <c r="AV175" s="13" t="s">
        <v>79</v>
      </c>
      <c r="AW175" s="13" t="s">
        <v>29</v>
      </c>
      <c r="AX175" s="13" t="s">
        <v>72</v>
      </c>
      <c r="AY175" s="219" t="s">
        <v>137</v>
      </c>
    </row>
    <row r="176" spans="1:65" s="14" customFormat="1" ht="30">
      <c r="B176" s="220"/>
      <c r="C176" s="221"/>
      <c r="D176" s="205" t="s">
        <v>147</v>
      </c>
      <c r="E176" s="222" t="s">
        <v>1</v>
      </c>
      <c r="F176" s="223" t="s">
        <v>218</v>
      </c>
      <c r="G176" s="221"/>
      <c r="H176" s="224">
        <v>33.289000000000001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147</v>
      </c>
      <c r="AU176" s="230" t="s">
        <v>81</v>
      </c>
      <c r="AV176" s="14" t="s">
        <v>81</v>
      </c>
      <c r="AW176" s="14" t="s">
        <v>29</v>
      </c>
      <c r="AX176" s="14" t="s">
        <v>72</v>
      </c>
      <c r="AY176" s="230" t="s">
        <v>137</v>
      </c>
    </row>
    <row r="177" spans="1:65" s="13" customFormat="1" ht="10">
      <c r="B177" s="210"/>
      <c r="C177" s="211"/>
      <c r="D177" s="205" t="s">
        <v>147</v>
      </c>
      <c r="E177" s="212" t="s">
        <v>1</v>
      </c>
      <c r="F177" s="213" t="s">
        <v>219</v>
      </c>
      <c r="G177" s="211"/>
      <c r="H177" s="212" t="s">
        <v>1</v>
      </c>
      <c r="I177" s="214"/>
      <c r="J177" s="211"/>
      <c r="K177" s="211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147</v>
      </c>
      <c r="AU177" s="219" t="s">
        <v>81</v>
      </c>
      <c r="AV177" s="13" t="s">
        <v>79</v>
      </c>
      <c r="AW177" s="13" t="s">
        <v>29</v>
      </c>
      <c r="AX177" s="13" t="s">
        <v>72</v>
      </c>
      <c r="AY177" s="219" t="s">
        <v>137</v>
      </c>
    </row>
    <row r="178" spans="1:65" s="14" customFormat="1" ht="10">
      <c r="B178" s="220"/>
      <c r="C178" s="221"/>
      <c r="D178" s="205" t="s">
        <v>147</v>
      </c>
      <c r="E178" s="222" t="s">
        <v>1</v>
      </c>
      <c r="F178" s="223" t="s">
        <v>220</v>
      </c>
      <c r="G178" s="221"/>
      <c r="H178" s="224">
        <v>10.395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147</v>
      </c>
      <c r="AU178" s="230" t="s">
        <v>81</v>
      </c>
      <c r="AV178" s="14" t="s">
        <v>81</v>
      </c>
      <c r="AW178" s="14" t="s">
        <v>29</v>
      </c>
      <c r="AX178" s="14" t="s">
        <v>72</v>
      </c>
      <c r="AY178" s="230" t="s">
        <v>137</v>
      </c>
    </row>
    <row r="179" spans="1:65" s="15" customFormat="1" ht="10">
      <c r="B179" s="231"/>
      <c r="C179" s="232"/>
      <c r="D179" s="205" t="s">
        <v>147</v>
      </c>
      <c r="E179" s="233" t="s">
        <v>1</v>
      </c>
      <c r="F179" s="234" t="s">
        <v>150</v>
      </c>
      <c r="G179" s="232"/>
      <c r="H179" s="235">
        <v>65.632000000000005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147</v>
      </c>
      <c r="AU179" s="241" t="s">
        <v>81</v>
      </c>
      <c r="AV179" s="15" t="s">
        <v>144</v>
      </c>
      <c r="AW179" s="15" t="s">
        <v>29</v>
      </c>
      <c r="AX179" s="15" t="s">
        <v>79</v>
      </c>
      <c r="AY179" s="241" t="s">
        <v>137</v>
      </c>
    </row>
    <row r="180" spans="1:65" s="2" customFormat="1" ht="24.15" customHeight="1">
      <c r="A180" s="35"/>
      <c r="B180" s="36"/>
      <c r="C180" s="192" t="s">
        <v>221</v>
      </c>
      <c r="D180" s="192" t="s">
        <v>139</v>
      </c>
      <c r="E180" s="193" t="s">
        <v>222</v>
      </c>
      <c r="F180" s="194" t="s">
        <v>223</v>
      </c>
      <c r="G180" s="195" t="s">
        <v>224</v>
      </c>
      <c r="H180" s="196">
        <v>14</v>
      </c>
      <c r="I180" s="197"/>
      <c r="J180" s="198">
        <f>ROUND(I180*H180,2)</f>
        <v>0</v>
      </c>
      <c r="K180" s="194" t="s">
        <v>143</v>
      </c>
      <c r="L180" s="40"/>
      <c r="M180" s="199" t="s">
        <v>1</v>
      </c>
      <c r="N180" s="200" t="s">
        <v>37</v>
      </c>
      <c r="O180" s="72"/>
      <c r="P180" s="201">
        <f>O180*H180</f>
        <v>0</v>
      </c>
      <c r="Q180" s="201">
        <v>0</v>
      </c>
      <c r="R180" s="201">
        <f>Q180*H180</f>
        <v>0</v>
      </c>
      <c r="S180" s="201">
        <v>8.7999999999999995E-2</v>
      </c>
      <c r="T180" s="202">
        <f>S180*H180</f>
        <v>1.232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144</v>
      </c>
      <c r="AT180" s="203" t="s">
        <v>139</v>
      </c>
      <c r="AU180" s="203" t="s">
        <v>81</v>
      </c>
      <c r="AY180" s="18" t="s">
        <v>137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79</v>
      </c>
      <c r="BK180" s="204">
        <f>ROUND(I180*H180,2)</f>
        <v>0</v>
      </c>
      <c r="BL180" s="18" t="s">
        <v>144</v>
      </c>
      <c r="BM180" s="203" t="s">
        <v>225</v>
      </c>
    </row>
    <row r="181" spans="1:65" s="2" customFormat="1" ht="10">
      <c r="A181" s="35"/>
      <c r="B181" s="36"/>
      <c r="C181" s="37"/>
      <c r="D181" s="205" t="s">
        <v>146</v>
      </c>
      <c r="E181" s="37"/>
      <c r="F181" s="206" t="s">
        <v>223</v>
      </c>
      <c r="G181" s="37"/>
      <c r="H181" s="37"/>
      <c r="I181" s="207"/>
      <c r="J181" s="37"/>
      <c r="K181" s="37"/>
      <c r="L181" s="40"/>
      <c r="M181" s="208"/>
      <c r="N181" s="20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146</v>
      </c>
      <c r="AU181" s="18" t="s">
        <v>81</v>
      </c>
    </row>
    <row r="182" spans="1:65" s="2" customFormat="1" ht="55.5" customHeight="1">
      <c r="A182" s="35"/>
      <c r="B182" s="36"/>
      <c r="C182" s="192" t="s">
        <v>226</v>
      </c>
      <c r="D182" s="192" t="s">
        <v>139</v>
      </c>
      <c r="E182" s="193" t="s">
        <v>227</v>
      </c>
      <c r="F182" s="194" t="s">
        <v>228</v>
      </c>
      <c r="G182" s="195" t="s">
        <v>142</v>
      </c>
      <c r="H182" s="196">
        <v>997</v>
      </c>
      <c r="I182" s="197"/>
      <c r="J182" s="198">
        <f>ROUND(I182*H182,2)</f>
        <v>0</v>
      </c>
      <c r="K182" s="194" t="s">
        <v>143</v>
      </c>
      <c r="L182" s="40"/>
      <c r="M182" s="199" t="s">
        <v>1</v>
      </c>
      <c r="N182" s="200" t="s">
        <v>37</v>
      </c>
      <c r="O182" s="72"/>
      <c r="P182" s="201">
        <f>O182*H182</f>
        <v>0</v>
      </c>
      <c r="Q182" s="201">
        <v>0</v>
      </c>
      <c r="R182" s="201">
        <f>Q182*H182</f>
        <v>0</v>
      </c>
      <c r="S182" s="201">
        <v>0.55000000000000004</v>
      </c>
      <c r="T182" s="202">
        <f>S182*H182</f>
        <v>548.35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3" t="s">
        <v>144</v>
      </c>
      <c r="AT182" s="203" t="s">
        <v>139</v>
      </c>
      <c r="AU182" s="203" t="s">
        <v>81</v>
      </c>
      <c r="AY182" s="18" t="s">
        <v>137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8" t="s">
        <v>79</v>
      </c>
      <c r="BK182" s="204">
        <f>ROUND(I182*H182,2)</f>
        <v>0</v>
      </c>
      <c r="BL182" s="18" t="s">
        <v>144</v>
      </c>
      <c r="BM182" s="203" t="s">
        <v>229</v>
      </c>
    </row>
    <row r="183" spans="1:65" s="2" customFormat="1" ht="27">
      <c r="A183" s="35"/>
      <c r="B183" s="36"/>
      <c r="C183" s="37"/>
      <c r="D183" s="205" t="s">
        <v>146</v>
      </c>
      <c r="E183" s="37"/>
      <c r="F183" s="206" t="s">
        <v>228</v>
      </c>
      <c r="G183" s="37"/>
      <c r="H183" s="37"/>
      <c r="I183" s="207"/>
      <c r="J183" s="37"/>
      <c r="K183" s="37"/>
      <c r="L183" s="40"/>
      <c r="M183" s="208"/>
      <c r="N183" s="209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146</v>
      </c>
      <c r="AU183" s="18" t="s">
        <v>81</v>
      </c>
    </row>
    <row r="184" spans="1:65" s="13" customFormat="1" ht="10">
      <c r="B184" s="210"/>
      <c r="C184" s="211"/>
      <c r="D184" s="205" t="s">
        <v>147</v>
      </c>
      <c r="E184" s="212" t="s">
        <v>1</v>
      </c>
      <c r="F184" s="213" t="s">
        <v>84</v>
      </c>
      <c r="G184" s="211"/>
      <c r="H184" s="212" t="s">
        <v>1</v>
      </c>
      <c r="I184" s="214"/>
      <c r="J184" s="211"/>
      <c r="K184" s="211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147</v>
      </c>
      <c r="AU184" s="219" t="s">
        <v>81</v>
      </c>
      <c r="AV184" s="13" t="s">
        <v>79</v>
      </c>
      <c r="AW184" s="13" t="s">
        <v>29</v>
      </c>
      <c r="AX184" s="13" t="s">
        <v>72</v>
      </c>
      <c r="AY184" s="219" t="s">
        <v>137</v>
      </c>
    </row>
    <row r="185" spans="1:65" s="14" customFormat="1" ht="10">
      <c r="B185" s="220"/>
      <c r="C185" s="221"/>
      <c r="D185" s="205" t="s">
        <v>147</v>
      </c>
      <c r="E185" s="222" t="s">
        <v>1</v>
      </c>
      <c r="F185" s="223" t="s">
        <v>230</v>
      </c>
      <c r="G185" s="221"/>
      <c r="H185" s="224">
        <v>997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147</v>
      </c>
      <c r="AU185" s="230" t="s">
        <v>81</v>
      </c>
      <c r="AV185" s="14" t="s">
        <v>81</v>
      </c>
      <c r="AW185" s="14" t="s">
        <v>29</v>
      </c>
      <c r="AX185" s="14" t="s">
        <v>72</v>
      </c>
      <c r="AY185" s="230" t="s">
        <v>137</v>
      </c>
    </row>
    <row r="186" spans="1:65" s="15" customFormat="1" ht="10">
      <c r="B186" s="231"/>
      <c r="C186" s="232"/>
      <c r="D186" s="205" t="s">
        <v>147</v>
      </c>
      <c r="E186" s="233" t="s">
        <v>1</v>
      </c>
      <c r="F186" s="234" t="s">
        <v>150</v>
      </c>
      <c r="G186" s="232"/>
      <c r="H186" s="235">
        <v>997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147</v>
      </c>
      <c r="AU186" s="241" t="s">
        <v>81</v>
      </c>
      <c r="AV186" s="15" t="s">
        <v>144</v>
      </c>
      <c r="AW186" s="15" t="s">
        <v>29</v>
      </c>
      <c r="AX186" s="15" t="s">
        <v>79</v>
      </c>
      <c r="AY186" s="241" t="s">
        <v>137</v>
      </c>
    </row>
    <row r="187" spans="1:65" s="12" customFormat="1" ht="22.75" customHeight="1">
      <c r="B187" s="176"/>
      <c r="C187" s="177"/>
      <c r="D187" s="178" t="s">
        <v>71</v>
      </c>
      <c r="E187" s="190" t="s">
        <v>230</v>
      </c>
      <c r="F187" s="190" t="s">
        <v>231</v>
      </c>
      <c r="G187" s="177"/>
      <c r="H187" s="177"/>
      <c r="I187" s="180"/>
      <c r="J187" s="191">
        <f>BK187</f>
        <v>0</v>
      </c>
      <c r="K187" s="177"/>
      <c r="L187" s="182"/>
      <c r="M187" s="183"/>
      <c r="N187" s="184"/>
      <c r="O187" s="184"/>
      <c r="P187" s="185">
        <f>SUM(P188:P208)</f>
        <v>0</v>
      </c>
      <c r="Q187" s="184"/>
      <c r="R187" s="185">
        <f>SUM(R188:R208)</f>
        <v>0</v>
      </c>
      <c r="S187" s="184"/>
      <c r="T187" s="186">
        <f>SUM(T188:T208)</f>
        <v>0</v>
      </c>
      <c r="AR187" s="187" t="s">
        <v>79</v>
      </c>
      <c r="AT187" s="188" t="s">
        <v>71</v>
      </c>
      <c r="AU187" s="188" t="s">
        <v>79</v>
      </c>
      <c r="AY187" s="187" t="s">
        <v>137</v>
      </c>
      <c r="BK187" s="189">
        <f>SUM(BK188:BK208)</f>
        <v>0</v>
      </c>
    </row>
    <row r="188" spans="1:65" s="2" customFormat="1" ht="24.15" customHeight="1">
      <c r="A188" s="35"/>
      <c r="B188" s="36"/>
      <c r="C188" s="192" t="s">
        <v>232</v>
      </c>
      <c r="D188" s="192" t="s">
        <v>139</v>
      </c>
      <c r="E188" s="193" t="s">
        <v>233</v>
      </c>
      <c r="F188" s="194" t="s">
        <v>234</v>
      </c>
      <c r="G188" s="195" t="s">
        <v>154</v>
      </c>
      <c r="H188" s="196">
        <v>863.69100000000003</v>
      </c>
      <c r="I188" s="197"/>
      <c r="J188" s="198">
        <f>ROUND(I188*H188,2)</f>
        <v>0</v>
      </c>
      <c r="K188" s="194" t="s">
        <v>1</v>
      </c>
      <c r="L188" s="40"/>
      <c r="M188" s="199" t="s">
        <v>1</v>
      </c>
      <c r="N188" s="200" t="s">
        <v>37</v>
      </c>
      <c r="O188" s="7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3" t="s">
        <v>144</v>
      </c>
      <c r="AT188" s="203" t="s">
        <v>139</v>
      </c>
      <c r="AU188" s="203" t="s">
        <v>81</v>
      </c>
      <c r="AY188" s="18" t="s">
        <v>137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8" t="s">
        <v>79</v>
      </c>
      <c r="BK188" s="204">
        <f>ROUND(I188*H188,2)</f>
        <v>0</v>
      </c>
      <c r="BL188" s="18" t="s">
        <v>144</v>
      </c>
      <c r="BM188" s="203" t="s">
        <v>235</v>
      </c>
    </row>
    <row r="189" spans="1:65" s="2" customFormat="1" ht="18">
      <c r="A189" s="35"/>
      <c r="B189" s="36"/>
      <c r="C189" s="37"/>
      <c r="D189" s="205" t="s">
        <v>146</v>
      </c>
      <c r="E189" s="37"/>
      <c r="F189" s="206" t="s">
        <v>234</v>
      </c>
      <c r="G189" s="37"/>
      <c r="H189" s="37"/>
      <c r="I189" s="207"/>
      <c r="J189" s="37"/>
      <c r="K189" s="37"/>
      <c r="L189" s="40"/>
      <c r="M189" s="208"/>
      <c r="N189" s="209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146</v>
      </c>
      <c r="AU189" s="18" t="s">
        <v>81</v>
      </c>
    </row>
    <row r="190" spans="1:65" s="14" customFormat="1" ht="10">
      <c r="B190" s="220"/>
      <c r="C190" s="221"/>
      <c r="D190" s="205" t="s">
        <v>147</v>
      </c>
      <c r="E190" s="222" t="s">
        <v>1</v>
      </c>
      <c r="F190" s="223" t="s">
        <v>236</v>
      </c>
      <c r="G190" s="221"/>
      <c r="H190" s="224">
        <v>863.69100000000003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147</v>
      </c>
      <c r="AU190" s="230" t="s">
        <v>81</v>
      </c>
      <c r="AV190" s="14" t="s">
        <v>81</v>
      </c>
      <c r="AW190" s="14" t="s">
        <v>29</v>
      </c>
      <c r="AX190" s="14" t="s">
        <v>72</v>
      </c>
      <c r="AY190" s="230" t="s">
        <v>137</v>
      </c>
    </row>
    <row r="191" spans="1:65" s="15" customFormat="1" ht="10">
      <c r="B191" s="231"/>
      <c r="C191" s="232"/>
      <c r="D191" s="205" t="s">
        <v>147</v>
      </c>
      <c r="E191" s="233" t="s">
        <v>1</v>
      </c>
      <c r="F191" s="234" t="s">
        <v>150</v>
      </c>
      <c r="G191" s="232"/>
      <c r="H191" s="235">
        <v>863.69100000000003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147</v>
      </c>
      <c r="AU191" s="241" t="s">
        <v>81</v>
      </c>
      <c r="AV191" s="15" t="s">
        <v>144</v>
      </c>
      <c r="AW191" s="15" t="s">
        <v>29</v>
      </c>
      <c r="AX191" s="15" t="s">
        <v>79</v>
      </c>
      <c r="AY191" s="241" t="s">
        <v>137</v>
      </c>
    </row>
    <row r="192" spans="1:65" s="2" customFormat="1" ht="24.15" customHeight="1">
      <c r="A192" s="35"/>
      <c r="B192" s="36"/>
      <c r="C192" s="192" t="s">
        <v>237</v>
      </c>
      <c r="D192" s="192" t="s">
        <v>139</v>
      </c>
      <c r="E192" s="193" t="s">
        <v>238</v>
      </c>
      <c r="F192" s="194" t="s">
        <v>239</v>
      </c>
      <c r="G192" s="195" t="s">
        <v>154</v>
      </c>
      <c r="H192" s="196">
        <v>683.68200000000002</v>
      </c>
      <c r="I192" s="197"/>
      <c r="J192" s="198">
        <f>ROUND(I192*H192,2)</f>
        <v>0</v>
      </c>
      <c r="K192" s="194" t="s">
        <v>143</v>
      </c>
      <c r="L192" s="40"/>
      <c r="M192" s="199" t="s">
        <v>1</v>
      </c>
      <c r="N192" s="200" t="s">
        <v>37</v>
      </c>
      <c r="O192" s="7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3" t="s">
        <v>144</v>
      </c>
      <c r="AT192" s="203" t="s">
        <v>139</v>
      </c>
      <c r="AU192" s="203" t="s">
        <v>81</v>
      </c>
      <c r="AY192" s="18" t="s">
        <v>137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8" t="s">
        <v>79</v>
      </c>
      <c r="BK192" s="204">
        <f>ROUND(I192*H192,2)</f>
        <v>0</v>
      </c>
      <c r="BL192" s="18" t="s">
        <v>144</v>
      </c>
      <c r="BM192" s="203" t="s">
        <v>240</v>
      </c>
    </row>
    <row r="193" spans="1:65" s="2" customFormat="1" ht="18">
      <c r="A193" s="35"/>
      <c r="B193" s="36"/>
      <c r="C193" s="37"/>
      <c r="D193" s="205" t="s">
        <v>146</v>
      </c>
      <c r="E193" s="37"/>
      <c r="F193" s="206" t="s">
        <v>239</v>
      </c>
      <c r="G193" s="37"/>
      <c r="H193" s="37"/>
      <c r="I193" s="207"/>
      <c r="J193" s="37"/>
      <c r="K193" s="37"/>
      <c r="L193" s="40"/>
      <c r="M193" s="208"/>
      <c r="N193" s="209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146</v>
      </c>
      <c r="AU193" s="18" t="s">
        <v>81</v>
      </c>
    </row>
    <row r="194" spans="1:65" s="2" customFormat="1" ht="33" customHeight="1">
      <c r="A194" s="35"/>
      <c r="B194" s="36"/>
      <c r="C194" s="192" t="s">
        <v>241</v>
      </c>
      <c r="D194" s="192" t="s">
        <v>139</v>
      </c>
      <c r="E194" s="193" t="s">
        <v>242</v>
      </c>
      <c r="F194" s="194" t="s">
        <v>243</v>
      </c>
      <c r="G194" s="195" t="s">
        <v>154</v>
      </c>
      <c r="H194" s="196">
        <v>683.68200000000002</v>
      </c>
      <c r="I194" s="197"/>
      <c r="J194" s="198">
        <f>ROUND(I194*H194,2)</f>
        <v>0</v>
      </c>
      <c r="K194" s="194" t="s">
        <v>143</v>
      </c>
      <c r="L194" s="40"/>
      <c r="M194" s="199" t="s">
        <v>1</v>
      </c>
      <c r="N194" s="200" t="s">
        <v>37</v>
      </c>
      <c r="O194" s="7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3" t="s">
        <v>144</v>
      </c>
      <c r="AT194" s="203" t="s">
        <v>139</v>
      </c>
      <c r="AU194" s="203" t="s">
        <v>81</v>
      </c>
      <c r="AY194" s="18" t="s">
        <v>137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8" t="s">
        <v>79</v>
      </c>
      <c r="BK194" s="204">
        <f>ROUND(I194*H194,2)</f>
        <v>0</v>
      </c>
      <c r="BL194" s="18" t="s">
        <v>144</v>
      </c>
      <c r="BM194" s="203" t="s">
        <v>244</v>
      </c>
    </row>
    <row r="195" spans="1:65" s="2" customFormat="1" ht="18">
      <c r="A195" s="35"/>
      <c r="B195" s="36"/>
      <c r="C195" s="37"/>
      <c r="D195" s="205" t="s">
        <v>146</v>
      </c>
      <c r="E195" s="37"/>
      <c r="F195" s="206" t="s">
        <v>243</v>
      </c>
      <c r="G195" s="37"/>
      <c r="H195" s="37"/>
      <c r="I195" s="207"/>
      <c r="J195" s="37"/>
      <c r="K195" s="37"/>
      <c r="L195" s="40"/>
      <c r="M195" s="208"/>
      <c r="N195" s="209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146</v>
      </c>
      <c r="AU195" s="18" t="s">
        <v>81</v>
      </c>
    </row>
    <row r="196" spans="1:65" s="2" customFormat="1" ht="37.75" customHeight="1">
      <c r="A196" s="35"/>
      <c r="B196" s="36"/>
      <c r="C196" s="192" t="s">
        <v>245</v>
      </c>
      <c r="D196" s="192" t="s">
        <v>139</v>
      </c>
      <c r="E196" s="193" t="s">
        <v>246</v>
      </c>
      <c r="F196" s="194" t="s">
        <v>247</v>
      </c>
      <c r="G196" s="195" t="s">
        <v>154</v>
      </c>
      <c r="H196" s="196">
        <v>13673.64</v>
      </c>
      <c r="I196" s="197"/>
      <c r="J196" s="198">
        <f>ROUND(I196*H196,2)</f>
        <v>0</v>
      </c>
      <c r="K196" s="194" t="s">
        <v>143</v>
      </c>
      <c r="L196" s="40"/>
      <c r="M196" s="199" t="s">
        <v>1</v>
      </c>
      <c r="N196" s="200" t="s">
        <v>37</v>
      </c>
      <c r="O196" s="72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3" t="s">
        <v>144</v>
      </c>
      <c r="AT196" s="203" t="s">
        <v>139</v>
      </c>
      <c r="AU196" s="203" t="s">
        <v>81</v>
      </c>
      <c r="AY196" s="18" t="s">
        <v>137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8" t="s">
        <v>79</v>
      </c>
      <c r="BK196" s="204">
        <f>ROUND(I196*H196,2)</f>
        <v>0</v>
      </c>
      <c r="BL196" s="18" t="s">
        <v>144</v>
      </c>
      <c r="BM196" s="203" t="s">
        <v>248</v>
      </c>
    </row>
    <row r="197" spans="1:65" s="2" customFormat="1" ht="27">
      <c r="A197" s="35"/>
      <c r="B197" s="36"/>
      <c r="C197" s="37"/>
      <c r="D197" s="205" t="s">
        <v>146</v>
      </c>
      <c r="E197" s="37"/>
      <c r="F197" s="206" t="s">
        <v>247</v>
      </c>
      <c r="G197" s="37"/>
      <c r="H197" s="37"/>
      <c r="I197" s="207"/>
      <c r="J197" s="37"/>
      <c r="K197" s="37"/>
      <c r="L197" s="40"/>
      <c r="M197" s="208"/>
      <c r="N197" s="209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146</v>
      </c>
      <c r="AU197" s="18" t="s">
        <v>81</v>
      </c>
    </row>
    <row r="198" spans="1:65" s="14" customFormat="1" ht="10">
      <c r="B198" s="220"/>
      <c r="C198" s="221"/>
      <c r="D198" s="205" t="s">
        <v>147</v>
      </c>
      <c r="E198" s="222" t="s">
        <v>1</v>
      </c>
      <c r="F198" s="223" t="s">
        <v>249</v>
      </c>
      <c r="G198" s="221"/>
      <c r="H198" s="224">
        <v>13673.64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147</v>
      </c>
      <c r="AU198" s="230" t="s">
        <v>81</v>
      </c>
      <c r="AV198" s="14" t="s">
        <v>81</v>
      </c>
      <c r="AW198" s="14" t="s">
        <v>29</v>
      </c>
      <c r="AX198" s="14" t="s">
        <v>79</v>
      </c>
      <c r="AY198" s="230" t="s">
        <v>137</v>
      </c>
    </row>
    <row r="199" spans="1:65" s="2" customFormat="1" ht="44.25" customHeight="1">
      <c r="A199" s="35"/>
      <c r="B199" s="36"/>
      <c r="C199" s="192" t="s">
        <v>7</v>
      </c>
      <c r="D199" s="192" t="s">
        <v>139</v>
      </c>
      <c r="E199" s="193" t="s">
        <v>250</v>
      </c>
      <c r="F199" s="194" t="s">
        <v>251</v>
      </c>
      <c r="G199" s="195" t="s">
        <v>154</v>
      </c>
      <c r="H199" s="196">
        <v>12</v>
      </c>
      <c r="I199" s="197"/>
      <c r="J199" s="198">
        <f>ROUND(I199*H199,2)</f>
        <v>0</v>
      </c>
      <c r="K199" s="194" t="s">
        <v>143</v>
      </c>
      <c r="L199" s="40"/>
      <c r="M199" s="199" t="s">
        <v>1</v>
      </c>
      <c r="N199" s="200" t="s">
        <v>37</v>
      </c>
      <c r="O199" s="72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3" t="s">
        <v>144</v>
      </c>
      <c r="AT199" s="203" t="s">
        <v>139</v>
      </c>
      <c r="AU199" s="203" t="s">
        <v>81</v>
      </c>
      <c r="AY199" s="18" t="s">
        <v>137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8" t="s">
        <v>79</v>
      </c>
      <c r="BK199" s="204">
        <f>ROUND(I199*H199,2)</f>
        <v>0</v>
      </c>
      <c r="BL199" s="18" t="s">
        <v>144</v>
      </c>
      <c r="BM199" s="203" t="s">
        <v>252</v>
      </c>
    </row>
    <row r="200" spans="1:65" s="2" customFormat="1" ht="27">
      <c r="A200" s="35"/>
      <c r="B200" s="36"/>
      <c r="C200" s="37"/>
      <c r="D200" s="205" t="s">
        <v>146</v>
      </c>
      <c r="E200" s="37"/>
      <c r="F200" s="206" t="s">
        <v>251</v>
      </c>
      <c r="G200" s="37"/>
      <c r="H200" s="37"/>
      <c r="I200" s="207"/>
      <c r="J200" s="37"/>
      <c r="K200" s="37"/>
      <c r="L200" s="40"/>
      <c r="M200" s="208"/>
      <c r="N200" s="209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146</v>
      </c>
      <c r="AU200" s="18" t="s">
        <v>81</v>
      </c>
    </row>
    <row r="201" spans="1:65" s="2" customFormat="1" ht="44.25" customHeight="1">
      <c r="A201" s="35"/>
      <c r="B201" s="36"/>
      <c r="C201" s="192" t="s">
        <v>253</v>
      </c>
      <c r="D201" s="192" t="s">
        <v>139</v>
      </c>
      <c r="E201" s="193" t="s">
        <v>254</v>
      </c>
      <c r="F201" s="194" t="s">
        <v>255</v>
      </c>
      <c r="G201" s="195" t="s">
        <v>154</v>
      </c>
      <c r="H201" s="196">
        <v>132.49600000000001</v>
      </c>
      <c r="I201" s="197"/>
      <c r="J201" s="198">
        <f>ROUND(I201*H201,2)</f>
        <v>0</v>
      </c>
      <c r="K201" s="194" t="s">
        <v>143</v>
      </c>
      <c r="L201" s="40"/>
      <c r="M201" s="199" t="s">
        <v>1</v>
      </c>
      <c r="N201" s="200" t="s">
        <v>37</v>
      </c>
      <c r="O201" s="7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3" t="s">
        <v>144</v>
      </c>
      <c r="AT201" s="203" t="s">
        <v>139</v>
      </c>
      <c r="AU201" s="203" t="s">
        <v>81</v>
      </c>
      <c r="AY201" s="18" t="s">
        <v>137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8" t="s">
        <v>79</v>
      </c>
      <c r="BK201" s="204">
        <f>ROUND(I201*H201,2)</f>
        <v>0</v>
      </c>
      <c r="BL201" s="18" t="s">
        <v>144</v>
      </c>
      <c r="BM201" s="203" t="s">
        <v>256</v>
      </c>
    </row>
    <row r="202" spans="1:65" s="2" customFormat="1" ht="27">
      <c r="A202" s="35"/>
      <c r="B202" s="36"/>
      <c r="C202" s="37"/>
      <c r="D202" s="205" t="s">
        <v>146</v>
      </c>
      <c r="E202" s="37"/>
      <c r="F202" s="206" t="s">
        <v>255</v>
      </c>
      <c r="G202" s="37"/>
      <c r="H202" s="37"/>
      <c r="I202" s="207"/>
      <c r="J202" s="37"/>
      <c r="K202" s="37"/>
      <c r="L202" s="40"/>
      <c r="M202" s="208"/>
      <c r="N202" s="209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146</v>
      </c>
      <c r="AU202" s="18" t="s">
        <v>81</v>
      </c>
    </row>
    <row r="203" spans="1:65" s="14" customFormat="1" ht="10">
      <c r="B203" s="220"/>
      <c r="C203" s="221"/>
      <c r="D203" s="205" t="s">
        <v>147</v>
      </c>
      <c r="E203" s="222" t="s">
        <v>1</v>
      </c>
      <c r="F203" s="223" t="s">
        <v>257</v>
      </c>
      <c r="G203" s="221"/>
      <c r="H203" s="224">
        <v>132.49600000000001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147</v>
      </c>
      <c r="AU203" s="230" t="s">
        <v>81</v>
      </c>
      <c r="AV203" s="14" t="s">
        <v>81</v>
      </c>
      <c r="AW203" s="14" t="s">
        <v>29</v>
      </c>
      <c r="AX203" s="14" t="s">
        <v>72</v>
      </c>
      <c r="AY203" s="230" t="s">
        <v>137</v>
      </c>
    </row>
    <row r="204" spans="1:65" s="15" customFormat="1" ht="10">
      <c r="B204" s="231"/>
      <c r="C204" s="232"/>
      <c r="D204" s="205" t="s">
        <v>147</v>
      </c>
      <c r="E204" s="233" t="s">
        <v>1</v>
      </c>
      <c r="F204" s="234" t="s">
        <v>150</v>
      </c>
      <c r="G204" s="232"/>
      <c r="H204" s="235">
        <v>132.49600000000001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147</v>
      </c>
      <c r="AU204" s="241" t="s">
        <v>81</v>
      </c>
      <c r="AV204" s="15" t="s">
        <v>144</v>
      </c>
      <c r="AW204" s="15" t="s">
        <v>29</v>
      </c>
      <c r="AX204" s="15" t="s">
        <v>79</v>
      </c>
      <c r="AY204" s="241" t="s">
        <v>137</v>
      </c>
    </row>
    <row r="205" spans="1:65" s="2" customFormat="1" ht="44.25" customHeight="1">
      <c r="A205" s="35"/>
      <c r="B205" s="36"/>
      <c r="C205" s="192" t="s">
        <v>258</v>
      </c>
      <c r="D205" s="192" t="s">
        <v>139</v>
      </c>
      <c r="E205" s="193" t="s">
        <v>259</v>
      </c>
      <c r="F205" s="194" t="s">
        <v>260</v>
      </c>
      <c r="G205" s="195" t="s">
        <v>154</v>
      </c>
      <c r="H205" s="196">
        <v>548.35</v>
      </c>
      <c r="I205" s="197"/>
      <c r="J205" s="198">
        <f>ROUND(I205*H205,2)</f>
        <v>0</v>
      </c>
      <c r="K205" s="194" t="s">
        <v>143</v>
      </c>
      <c r="L205" s="40"/>
      <c r="M205" s="199" t="s">
        <v>1</v>
      </c>
      <c r="N205" s="200" t="s">
        <v>37</v>
      </c>
      <c r="O205" s="72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144</v>
      </c>
      <c r="AT205" s="203" t="s">
        <v>139</v>
      </c>
      <c r="AU205" s="203" t="s">
        <v>81</v>
      </c>
      <c r="AY205" s="18" t="s">
        <v>137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8" t="s">
        <v>79</v>
      </c>
      <c r="BK205" s="204">
        <f>ROUND(I205*H205,2)</f>
        <v>0</v>
      </c>
      <c r="BL205" s="18" t="s">
        <v>144</v>
      </c>
      <c r="BM205" s="203" t="s">
        <v>261</v>
      </c>
    </row>
    <row r="206" spans="1:65" s="2" customFormat="1" ht="27">
      <c r="A206" s="35"/>
      <c r="B206" s="36"/>
      <c r="C206" s="37"/>
      <c r="D206" s="205" t="s">
        <v>146</v>
      </c>
      <c r="E206" s="37"/>
      <c r="F206" s="206" t="s">
        <v>260</v>
      </c>
      <c r="G206" s="37"/>
      <c r="H206" s="37"/>
      <c r="I206" s="207"/>
      <c r="J206" s="37"/>
      <c r="K206" s="37"/>
      <c r="L206" s="40"/>
      <c r="M206" s="208"/>
      <c r="N206" s="209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146</v>
      </c>
      <c r="AU206" s="18" t="s">
        <v>81</v>
      </c>
    </row>
    <row r="207" spans="1:65" s="2" customFormat="1" ht="44.25" customHeight="1">
      <c r="A207" s="35"/>
      <c r="B207" s="36"/>
      <c r="C207" s="192" t="s">
        <v>262</v>
      </c>
      <c r="D207" s="192" t="s">
        <v>139</v>
      </c>
      <c r="E207" s="193" t="s">
        <v>263</v>
      </c>
      <c r="F207" s="194" t="s">
        <v>264</v>
      </c>
      <c r="G207" s="195" t="s">
        <v>154</v>
      </c>
      <c r="H207" s="196">
        <v>2.5790000000000002</v>
      </c>
      <c r="I207" s="197"/>
      <c r="J207" s="198">
        <f>ROUND(I207*H207,2)</f>
        <v>0</v>
      </c>
      <c r="K207" s="194" t="s">
        <v>143</v>
      </c>
      <c r="L207" s="40"/>
      <c r="M207" s="199" t="s">
        <v>1</v>
      </c>
      <c r="N207" s="200" t="s">
        <v>37</v>
      </c>
      <c r="O207" s="7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3" t="s">
        <v>144</v>
      </c>
      <c r="AT207" s="203" t="s">
        <v>139</v>
      </c>
      <c r="AU207" s="203" t="s">
        <v>81</v>
      </c>
      <c r="AY207" s="18" t="s">
        <v>137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8" t="s">
        <v>79</v>
      </c>
      <c r="BK207" s="204">
        <f>ROUND(I207*H207,2)</f>
        <v>0</v>
      </c>
      <c r="BL207" s="18" t="s">
        <v>144</v>
      </c>
      <c r="BM207" s="203" t="s">
        <v>265</v>
      </c>
    </row>
    <row r="208" spans="1:65" s="2" customFormat="1" ht="27">
      <c r="A208" s="35"/>
      <c r="B208" s="36"/>
      <c r="C208" s="37"/>
      <c r="D208" s="205" t="s">
        <v>146</v>
      </c>
      <c r="E208" s="37"/>
      <c r="F208" s="206" t="s">
        <v>264</v>
      </c>
      <c r="G208" s="37"/>
      <c r="H208" s="37"/>
      <c r="I208" s="207"/>
      <c r="J208" s="37"/>
      <c r="K208" s="37"/>
      <c r="L208" s="40"/>
      <c r="M208" s="208"/>
      <c r="N208" s="209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146</v>
      </c>
      <c r="AU208" s="18" t="s">
        <v>81</v>
      </c>
    </row>
    <row r="209" spans="1:65" s="12" customFormat="1" ht="25.9" customHeight="1">
      <c r="B209" s="176"/>
      <c r="C209" s="177"/>
      <c r="D209" s="178" t="s">
        <v>71</v>
      </c>
      <c r="E209" s="179" t="s">
        <v>266</v>
      </c>
      <c r="F209" s="179" t="s">
        <v>267</v>
      </c>
      <c r="G209" s="177"/>
      <c r="H209" s="177"/>
      <c r="I209" s="180"/>
      <c r="J209" s="181">
        <f>BK209</f>
        <v>0</v>
      </c>
      <c r="K209" s="177"/>
      <c r="L209" s="182"/>
      <c r="M209" s="183"/>
      <c r="N209" s="184"/>
      <c r="O209" s="184"/>
      <c r="P209" s="185">
        <f>P210</f>
        <v>0</v>
      </c>
      <c r="Q209" s="184"/>
      <c r="R209" s="185">
        <f>R210</f>
        <v>0</v>
      </c>
      <c r="S209" s="184"/>
      <c r="T209" s="186">
        <f>T210</f>
        <v>2.8363499999999999</v>
      </c>
      <c r="AR209" s="187" t="s">
        <v>81</v>
      </c>
      <c r="AT209" s="188" t="s">
        <v>71</v>
      </c>
      <c r="AU209" s="188" t="s">
        <v>72</v>
      </c>
      <c r="AY209" s="187" t="s">
        <v>137</v>
      </c>
      <c r="BK209" s="189">
        <f>BK210</f>
        <v>0</v>
      </c>
    </row>
    <row r="210" spans="1:65" s="12" customFormat="1" ht="22.75" customHeight="1">
      <c r="B210" s="176"/>
      <c r="C210" s="177"/>
      <c r="D210" s="178" t="s">
        <v>71</v>
      </c>
      <c r="E210" s="190" t="s">
        <v>268</v>
      </c>
      <c r="F210" s="190" t="s">
        <v>269</v>
      </c>
      <c r="G210" s="177"/>
      <c r="H210" s="177"/>
      <c r="I210" s="180"/>
      <c r="J210" s="191">
        <f>BK210</f>
        <v>0</v>
      </c>
      <c r="K210" s="177"/>
      <c r="L210" s="182"/>
      <c r="M210" s="183"/>
      <c r="N210" s="184"/>
      <c r="O210" s="184"/>
      <c r="P210" s="185">
        <f>SUM(P211:P215)</f>
        <v>0</v>
      </c>
      <c r="Q210" s="184"/>
      <c r="R210" s="185">
        <f>SUM(R211:R215)</f>
        <v>0</v>
      </c>
      <c r="S210" s="184"/>
      <c r="T210" s="186">
        <f>SUM(T211:T215)</f>
        <v>2.8363499999999999</v>
      </c>
      <c r="AR210" s="187" t="s">
        <v>81</v>
      </c>
      <c r="AT210" s="188" t="s">
        <v>71</v>
      </c>
      <c r="AU210" s="188" t="s">
        <v>79</v>
      </c>
      <c r="AY210" s="187" t="s">
        <v>137</v>
      </c>
      <c r="BK210" s="189">
        <f>SUM(BK211:BK215)</f>
        <v>0</v>
      </c>
    </row>
    <row r="211" spans="1:65" s="2" customFormat="1" ht="33" customHeight="1">
      <c r="A211" s="35"/>
      <c r="B211" s="36"/>
      <c r="C211" s="192" t="s">
        <v>270</v>
      </c>
      <c r="D211" s="192" t="s">
        <v>139</v>
      </c>
      <c r="E211" s="193" t="s">
        <v>271</v>
      </c>
      <c r="F211" s="194" t="s">
        <v>272</v>
      </c>
      <c r="G211" s="195" t="s">
        <v>162</v>
      </c>
      <c r="H211" s="196">
        <v>257.85000000000002</v>
      </c>
      <c r="I211" s="197"/>
      <c r="J211" s="198">
        <f>ROUND(I211*H211,2)</f>
        <v>0</v>
      </c>
      <c r="K211" s="194" t="s">
        <v>143</v>
      </c>
      <c r="L211" s="40"/>
      <c r="M211" s="199" t="s">
        <v>1</v>
      </c>
      <c r="N211" s="200" t="s">
        <v>37</v>
      </c>
      <c r="O211" s="72"/>
      <c r="P211" s="201">
        <f>O211*H211</f>
        <v>0</v>
      </c>
      <c r="Q211" s="201">
        <v>0</v>
      </c>
      <c r="R211" s="201">
        <f>Q211*H211</f>
        <v>0</v>
      </c>
      <c r="S211" s="201">
        <v>1.0999999999999999E-2</v>
      </c>
      <c r="T211" s="202">
        <f>S211*H211</f>
        <v>2.8363499999999999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226</v>
      </c>
      <c r="AT211" s="203" t="s">
        <v>139</v>
      </c>
      <c r="AU211" s="203" t="s">
        <v>81</v>
      </c>
      <c r="AY211" s="18" t="s">
        <v>137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8" t="s">
        <v>79</v>
      </c>
      <c r="BK211" s="204">
        <f>ROUND(I211*H211,2)</f>
        <v>0</v>
      </c>
      <c r="BL211" s="18" t="s">
        <v>226</v>
      </c>
      <c r="BM211" s="203" t="s">
        <v>273</v>
      </c>
    </row>
    <row r="212" spans="1:65" s="2" customFormat="1" ht="18">
      <c r="A212" s="35"/>
      <c r="B212" s="36"/>
      <c r="C212" s="37"/>
      <c r="D212" s="205" t="s">
        <v>146</v>
      </c>
      <c r="E212" s="37"/>
      <c r="F212" s="206" t="s">
        <v>272</v>
      </c>
      <c r="G212" s="37"/>
      <c r="H212" s="37"/>
      <c r="I212" s="207"/>
      <c r="J212" s="37"/>
      <c r="K212" s="37"/>
      <c r="L212" s="40"/>
      <c r="M212" s="208"/>
      <c r="N212" s="209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146</v>
      </c>
      <c r="AU212" s="18" t="s">
        <v>81</v>
      </c>
    </row>
    <row r="213" spans="1:65" s="13" customFormat="1" ht="10">
      <c r="B213" s="210"/>
      <c r="C213" s="211"/>
      <c r="D213" s="205" t="s">
        <v>147</v>
      </c>
      <c r="E213" s="212" t="s">
        <v>1</v>
      </c>
      <c r="F213" s="213" t="s">
        <v>148</v>
      </c>
      <c r="G213" s="211"/>
      <c r="H213" s="212" t="s">
        <v>1</v>
      </c>
      <c r="I213" s="214"/>
      <c r="J213" s="211"/>
      <c r="K213" s="211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147</v>
      </c>
      <c r="AU213" s="219" t="s">
        <v>81</v>
      </c>
      <c r="AV213" s="13" t="s">
        <v>79</v>
      </c>
      <c r="AW213" s="13" t="s">
        <v>29</v>
      </c>
      <c r="AX213" s="13" t="s">
        <v>72</v>
      </c>
      <c r="AY213" s="219" t="s">
        <v>137</v>
      </c>
    </row>
    <row r="214" spans="1:65" s="14" customFormat="1" ht="10">
      <c r="B214" s="220"/>
      <c r="C214" s="221"/>
      <c r="D214" s="205" t="s">
        <v>147</v>
      </c>
      <c r="E214" s="222" t="s">
        <v>1</v>
      </c>
      <c r="F214" s="223" t="s">
        <v>274</v>
      </c>
      <c r="G214" s="221"/>
      <c r="H214" s="224">
        <v>257.85000000000002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147</v>
      </c>
      <c r="AU214" s="230" t="s">
        <v>81</v>
      </c>
      <c r="AV214" s="14" t="s">
        <v>81</v>
      </c>
      <c r="AW214" s="14" t="s">
        <v>29</v>
      </c>
      <c r="AX214" s="14" t="s">
        <v>72</v>
      </c>
      <c r="AY214" s="230" t="s">
        <v>137</v>
      </c>
    </row>
    <row r="215" spans="1:65" s="15" customFormat="1" ht="10">
      <c r="B215" s="231"/>
      <c r="C215" s="232"/>
      <c r="D215" s="205" t="s">
        <v>147</v>
      </c>
      <c r="E215" s="233" t="s">
        <v>1</v>
      </c>
      <c r="F215" s="234" t="s">
        <v>150</v>
      </c>
      <c r="G215" s="232"/>
      <c r="H215" s="235">
        <v>257.85000000000002</v>
      </c>
      <c r="I215" s="236"/>
      <c r="J215" s="232"/>
      <c r="K215" s="232"/>
      <c r="L215" s="237"/>
      <c r="M215" s="263"/>
      <c r="N215" s="264"/>
      <c r="O215" s="264"/>
      <c r="P215" s="264"/>
      <c r="Q215" s="264"/>
      <c r="R215" s="264"/>
      <c r="S215" s="264"/>
      <c r="T215" s="265"/>
      <c r="AT215" s="241" t="s">
        <v>147</v>
      </c>
      <c r="AU215" s="241" t="s">
        <v>81</v>
      </c>
      <c r="AV215" s="15" t="s">
        <v>144</v>
      </c>
      <c r="AW215" s="15" t="s">
        <v>29</v>
      </c>
      <c r="AX215" s="15" t="s">
        <v>79</v>
      </c>
      <c r="AY215" s="241" t="s">
        <v>137</v>
      </c>
    </row>
    <row r="216" spans="1:65" s="2" customFormat="1" ht="7" customHeight="1">
      <c r="A216" s="35"/>
      <c r="B216" s="55"/>
      <c r="C216" s="56"/>
      <c r="D216" s="56"/>
      <c r="E216" s="56"/>
      <c r="F216" s="56"/>
      <c r="G216" s="56"/>
      <c r="H216" s="56"/>
      <c r="I216" s="56"/>
      <c r="J216" s="56"/>
      <c r="K216" s="56"/>
      <c r="L216" s="40"/>
      <c r="M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</row>
  </sheetData>
  <sheetProtection algorithmName="SHA-512" hashValue="SlkWOqy40orF2jox6fSBY0n07PHUTbFAb36Ex7kjZU7n+oJyyugghklRSqNbFvi8Xa8yYPiiugn0Ldh6+eHH0g==" saltValue="HE4Kp7VaFDDOco3iyCqN/9ePCC8btFezVpmxnDe7dHAxfYNBTixYXtWBS+5/0iyDxniZc3nxfN+ff9Pl5c8eMg==" spinCount="100000" sheet="1" objects="1" scenarios="1" formatColumns="0" formatRows="0" autoFilter="0"/>
  <autoFilter ref="C126:K215" xr:uid="{00000000-0009-0000-0000-000001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1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18" t="s">
        <v>89</v>
      </c>
    </row>
    <row r="3" spans="1:46" s="1" customFormat="1" ht="7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81</v>
      </c>
    </row>
    <row r="4" spans="1:46" s="1" customFormat="1" ht="25" customHeight="1">
      <c r="B4" s="21"/>
      <c r="D4" s="118" t="s">
        <v>105</v>
      </c>
      <c r="L4" s="21"/>
      <c r="M4" s="119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8" t="str">
        <f>'Rekapitulace stavby'!K6</f>
        <v>DEMOLICE OBJEKTŮ OŘ OVA 2024 - 2. etapa 2024</v>
      </c>
      <c r="F7" s="319"/>
      <c r="G7" s="319"/>
      <c r="H7" s="319"/>
      <c r="L7" s="21"/>
    </row>
    <row r="8" spans="1:46" s="1" customFormat="1" ht="12" customHeight="1">
      <c r="B8" s="21"/>
      <c r="D8" s="120" t="s">
        <v>106</v>
      </c>
      <c r="L8" s="21"/>
    </row>
    <row r="9" spans="1:46" s="2" customFormat="1" ht="16.5" customHeight="1">
      <c r="A9" s="35"/>
      <c r="B9" s="40"/>
      <c r="C9" s="35"/>
      <c r="D9" s="35"/>
      <c r="E9" s="318" t="s">
        <v>107</v>
      </c>
      <c r="F9" s="320"/>
      <c r="G9" s="320"/>
      <c r="H9" s="32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1" t="s">
        <v>275</v>
      </c>
      <c r="F11" s="320"/>
      <c r="G11" s="320"/>
      <c r="H11" s="32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75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23</v>
      </c>
      <c r="E16" s="35"/>
      <c r="F16" s="35"/>
      <c r="G16" s="35"/>
      <c r="H16" s="35"/>
      <c r="I16" s="120" t="s">
        <v>24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21</v>
      </c>
      <c r="F17" s="35"/>
      <c r="G17" s="35"/>
      <c r="H17" s="35"/>
      <c r="I17" s="120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7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26</v>
      </c>
      <c r="E19" s="35"/>
      <c r="F19" s="35"/>
      <c r="G19" s="35"/>
      <c r="H19" s="35"/>
      <c r="I19" s="120" t="s">
        <v>24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2" t="str">
        <f>'Rekapitulace stavby'!E14</f>
        <v>Vyplň údaj</v>
      </c>
      <c r="F20" s="323"/>
      <c r="G20" s="323"/>
      <c r="H20" s="323"/>
      <c r="I20" s="120" t="s">
        <v>25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7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28</v>
      </c>
      <c r="E22" s="35"/>
      <c r="F22" s="35"/>
      <c r="G22" s="35"/>
      <c r="H22" s="35"/>
      <c r="I22" s="120" t="s">
        <v>24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21</v>
      </c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7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30</v>
      </c>
      <c r="E25" s="35"/>
      <c r="F25" s="35"/>
      <c r="G25" s="35"/>
      <c r="H25" s="35"/>
      <c r="I25" s="120" t="s">
        <v>24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21</v>
      </c>
      <c r="F26" s="35"/>
      <c r="G26" s="35"/>
      <c r="H26" s="35"/>
      <c r="I26" s="120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7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31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4" t="s">
        <v>1</v>
      </c>
      <c r="F29" s="324"/>
      <c r="G29" s="324"/>
      <c r="H29" s="32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7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4" customHeight="1">
      <c r="A32" s="35"/>
      <c r="B32" s="40"/>
      <c r="C32" s="35"/>
      <c r="D32" s="126" t="s">
        <v>32</v>
      </c>
      <c r="E32" s="35"/>
      <c r="F32" s="35"/>
      <c r="G32" s="35"/>
      <c r="H32" s="35"/>
      <c r="I32" s="35"/>
      <c r="J32" s="127">
        <f>ROUND(J125,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7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8" t="s">
        <v>34</v>
      </c>
      <c r="G34" s="35"/>
      <c r="H34" s="35"/>
      <c r="I34" s="128" t="s">
        <v>33</v>
      </c>
      <c r="J34" s="128" t="s">
        <v>35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9" t="s">
        <v>36</v>
      </c>
      <c r="E35" s="120" t="s">
        <v>37</v>
      </c>
      <c r="F35" s="130">
        <f>ROUND((SUM(BE125:BE140)),  2)</f>
        <v>0</v>
      </c>
      <c r="G35" s="35"/>
      <c r="H35" s="35"/>
      <c r="I35" s="131">
        <v>0.21</v>
      </c>
      <c r="J35" s="130">
        <f>ROUND(((SUM(BE125:BE140))*I35),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20" t="s">
        <v>38</v>
      </c>
      <c r="F36" s="130">
        <f>ROUND((SUM(BF125:BF140)),  2)</f>
        <v>0</v>
      </c>
      <c r="G36" s="35"/>
      <c r="H36" s="35"/>
      <c r="I36" s="131">
        <v>0.12</v>
      </c>
      <c r="J36" s="130">
        <f>ROUND(((SUM(BF125:BF140))*I36),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0" t="s">
        <v>39</v>
      </c>
      <c r="F37" s="130">
        <f>ROUND((SUM(BG125:BG140)),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20" t="s">
        <v>40</v>
      </c>
      <c r="F38" s="130">
        <f>ROUND((SUM(BH125:BH140)),  2)</f>
        <v>0</v>
      </c>
      <c r="G38" s="35"/>
      <c r="H38" s="35"/>
      <c r="I38" s="131">
        <v>0.12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20" t="s">
        <v>41</v>
      </c>
      <c r="F39" s="130">
        <f>ROUND((SUM(BI125:BI140)),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7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4" customHeight="1">
      <c r="A41" s="35"/>
      <c r="B41" s="40"/>
      <c r="C41" s="132"/>
      <c r="D41" s="133" t="s">
        <v>42</v>
      </c>
      <c r="E41" s="134"/>
      <c r="F41" s="134"/>
      <c r="G41" s="135" t="s">
        <v>43</v>
      </c>
      <c r="H41" s="136" t="s">
        <v>44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9" t="s">
        <v>45</v>
      </c>
      <c r="E50" s="140"/>
      <c r="F50" s="140"/>
      <c r="G50" s="139" t="s">
        <v>46</v>
      </c>
      <c r="H50" s="140"/>
      <c r="I50" s="140"/>
      <c r="J50" s="140"/>
      <c r="K50" s="140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41" t="s">
        <v>47</v>
      </c>
      <c r="E61" s="142"/>
      <c r="F61" s="143" t="s">
        <v>48</v>
      </c>
      <c r="G61" s="141" t="s">
        <v>47</v>
      </c>
      <c r="H61" s="142"/>
      <c r="I61" s="142"/>
      <c r="J61" s="144" t="s">
        <v>48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9" t="s">
        <v>49</v>
      </c>
      <c r="E65" s="145"/>
      <c r="F65" s="145"/>
      <c r="G65" s="139" t="s">
        <v>50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41" t="s">
        <v>47</v>
      </c>
      <c r="E76" s="142"/>
      <c r="F76" s="143" t="s">
        <v>48</v>
      </c>
      <c r="G76" s="141" t="s">
        <v>47</v>
      </c>
      <c r="H76" s="142"/>
      <c r="I76" s="142"/>
      <c r="J76" s="144" t="s">
        <v>48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7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5" t="str">
        <f>E7</f>
        <v>DEMOLICE OBJEKTŮ OŘ OVA 2024 - 2. etapa 2024</v>
      </c>
      <c r="F85" s="326"/>
      <c r="G85" s="326"/>
      <c r="H85" s="32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5" t="s">
        <v>107</v>
      </c>
      <c r="F87" s="327"/>
      <c r="G87" s="327"/>
      <c r="H87" s="32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3" t="str">
        <f>E11</f>
        <v>02 - VRN</v>
      </c>
      <c r="F89" s="327"/>
      <c r="G89" s="327"/>
      <c r="H89" s="32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7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15" customHeight="1">
      <c r="A93" s="35"/>
      <c r="B93" s="36"/>
      <c r="C93" s="30" t="s">
        <v>23</v>
      </c>
      <c r="D93" s="37"/>
      <c r="E93" s="37"/>
      <c r="F93" s="28" t="str">
        <f>E17</f>
        <v xml:space="preserve"> </v>
      </c>
      <c r="G93" s="37"/>
      <c r="H93" s="37"/>
      <c r="I93" s="30" t="s">
        <v>28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15" customHeight="1">
      <c r="A94" s="35"/>
      <c r="B94" s="36"/>
      <c r="C94" s="30" t="s">
        <v>26</v>
      </c>
      <c r="D94" s="37"/>
      <c r="E94" s="37"/>
      <c r="F94" s="28" t="str">
        <f>IF(E20="","",E20)</f>
        <v>Vyplň údaj</v>
      </c>
      <c r="G94" s="37"/>
      <c r="H94" s="37"/>
      <c r="I94" s="30" t="s">
        <v>30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111</v>
      </c>
      <c r="D96" s="151"/>
      <c r="E96" s="151"/>
      <c r="F96" s="151"/>
      <c r="G96" s="151"/>
      <c r="H96" s="151"/>
      <c r="I96" s="151"/>
      <c r="J96" s="152" t="s">
        <v>112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2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75" customHeight="1">
      <c r="A98" s="35"/>
      <c r="B98" s="36"/>
      <c r="C98" s="153" t="s">
        <v>113</v>
      </c>
      <c r="D98" s="37"/>
      <c r="E98" s="37"/>
      <c r="F98" s="37"/>
      <c r="G98" s="37"/>
      <c r="H98" s="37"/>
      <c r="I98" s="37"/>
      <c r="J98" s="85">
        <f>J125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114</v>
      </c>
    </row>
    <row r="99" spans="1:47" s="9" customFormat="1" ht="25" customHeight="1">
      <c r="B99" s="154"/>
      <c r="C99" s="155"/>
      <c r="D99" s="156" t="s">
        <v>276</v>
      </c>
      <c r="E99" s="157"/>
      <c r="F99" s="157"/>
      <c r="G99" s="157"/>
      <c r="H99" s="157"/>
      <c r="I99" s="157"/>
      <c r="J99" s="158">
        <f>J126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277</v>
      </c>
      <c r="E100" s="162"/>
      <c r="F100" s="162"/>
      <c r="G100" s="162"/>
      <c r="H100" s="162"/>
      <c r="I100" s="162"/>
      <c r="J100" s="163">
        <f>J127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278</v>
      </c>
      <c r="E101" s="162"/>
      <c r="F101" s="162"/>
      <c r="G101" s="162"/>
      <c r="H101" s="162"/>
      <c r="I101" s="162"/>
      <c r="J101" s="163">
        <f>J130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279</v>
      </c>
      <c r="E102" s="162"/>
      <c r="F102" s="162"/>
      <c r="G102" s="162"/>
      <c r="H102" s="162"/>
      <c r="I102" s="162"/>
      <c r="J102" s="163">
        <f>J133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280</v>
      </c>
      <c r="E103" s="162"/>
      <c r="F103" s="162"/>
      <c r="G103" s="162"/>
      <c r="H103" s="162"/>
      <c r="I103" s="162"/>
      <c r="J103" s="163">
        <f>J138</f>
        <v>0</v>
      </c>
      <c r="K103" s="105"/>
      <c r="L103" s="164"/>
    </row>
    <row r="104" spans="1:47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47" s="2" customFormat="1" ht="7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47" s="2" customFormat="1" ht="7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25" customHeight="1">
      <c r="A110" s="35"/>
      <c r="B110" s="36"/>
      <c r="C110" s="24" t="s">
        <v>122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7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25" t="str">
        <f>E7</f>
        <v>DEMOLICE OBJEKTŮ OŘ OVA 2024 - 2. etapa 2024</v>
      </c>
      <c r="F113" s="326"/>
      <c r="G113" s="326"/>
      <c r="H113" s="326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1" customFormat="1" ht="12" customHeight="1">
      <c r="B114" s="22"/>
      <c r="C114" s="30" t="s">
        <v>106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pans="1:65" s="2" customFormat="1" ht="16.5" customHeight="1">
      <c r="A115" s="35"/>
      <c r="B115" s="36"/>
      <c r="C115" s="37"/>
      <c r="D115" s="37"/>
      <c r="E115" s="325" t="s">
        <v>107</v>
      </c>
      <c r="F115" s="327"/>
      <c r="G115" s="327"/>
      <c r="H115" s="32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108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73" t="str">
        <f>E11</f>
        <v>02 - VRN</v>
      </c>
      <c r="F117" s="327"/>
      <c r="G117" s="327"/>
      <c r="H117" s="32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7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F14</f>
        <v xml:space="preserve"> </v>
      </c>
      <c r="G119" s="37"/>
      <c r="H119" s="37"/>
      <c r="I119" s="30" t="s">
        <v>22</v>
      </c>
      <c r="J119" s="67">
        <f>IF(J14="","",J14)</f>
        <v>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7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23</v>
      </c>
      <c r="D121" s="37"/>
      <c r="E121" s="37"/>
      <c r="F121" s="28" t="str">
        <f>E17</f>
        <v xml:space="preserve"> </v>
      </c>
      <c r="G121" s="37"/>
      <c r="H121" s="37"/>
      <c r="I121" s="30" t="s">
        <v>28</v>
      </c>
      <c r="J121" s="33" t="str">
        <f>E23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15" customHeight="1">
      <c r="A122" s="35"/>
      <c r="B122" s="36"/>
      <c r="C122" s="30" t="s">
        <v>26</v>
      </c>
      <c r="D122" s="37"/>
      <c r="E122" s="37"/>
      <c r="F122" s="28" t="str">
        <f>IF(E20="","",E20)</f>
        <v>Vyplň údaj</v>
      </c>
      <c r="G122" s="37"/>
      <c r="H122" s="37"/>
      <c r="I122" s="30" t="s">
        <v>30</v>
      </c>
      <c r="J122" s="33" t="str">
        <f>E26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2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5"/>
      <c r="B124" s="166"/>
      <c r="C124" s="167" t="s">
        <v>123</v>
      </c>
      <c r="D124" s="168" t="s">
        <v>57</v>
      </c>
      <c r="E124" s="168" t="s">
        <v>53</v>
      </c>
      <c r="F124" s="168" t="s">
        <v>54</v>
      </c>
      <c r="G124" s="168" t="s">
        <v>124</v>
      </c>
      <c r="H124" s="168" t="s">
        <v>125</v>
      </c>
      <c r="I124" s="168" t="s">
        <v>126</v>
      </c>
      <c r="J124" s="168" t="s">
        <v>112</v>
      </c>
      <c r="K124" s="169" t="s">
        <v>127</v>
      </c>
      <c r="L124" s="170"/>
      <c r="M124" s="76" t="s">
        <v>1</v>
      </c>
      <c r="N124" s="77" t="s">
        <v>36</v>
      </c>
      <c r="O124" s="77" t="s">
        <v>128</v>
      </c>
      <c r="P124" s="77" t="s">
        <v>129</v>
      </c>
      <c r="Q124" s="77" t="s">
        <v>130</v>
      </c>
      <c r="R124" s="77" t="s">
        <v>131</v>
      </c>
      <c r="S124" s="77" t="s">
        <v>132</v>
      </c>
      <c r="T124" s="78" t="s">
        <v>133</v>
      </c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/>
    </row>
    <row r="125" spans="1:65" s="2" customFormat="1" ht="22.75" customHeight="1">
      <c r="A125" s="35"/>
      <c r="B125" s="36"/>
      <c r="C125" s="83" t="s">
        <v>134</v>
      </c>
      <c r="D125" s="37"/>
      <c r="E125" s="37"/>
      <c r="F125" s="37"/>
      <c r="G125" s="37"/>
      <c r="H125" s="37"/>
      <c r="I125" s="37"/>
      <c r="J125" s="171">
        <f>BK125</f>
        <v>0</v>
      </c>
      <c r="K125" s="37"/>
      <c r="L125" s="40"/>
      <c r="M125" s="79"/>
      <c r="N125" s="172"/>
      <c r="O125" s="80"/>
      <c r="P125" s="173">
        <f>P126</f>
        <v>0</v>
      </c>
      <c r="Q125" s="80"/>
      <c r="R125" s="173">
        <f>R126</f>
        <v>0</v>
      </c>
      <c r="S125" s="80"/>
      <c r="T125" s="174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71</v>
      </c>
      <c r="AU125" s="18" t="s">
        <v>114</v>
      </c>
      <c r="BK125" s="175">
        <f>BK126</f>
        <v>0</v>
      </c>
    </row>
    <row r="126" spans="1:65" s="12" customFormat="1" ht="25.9" customHeight="1">
      <c r="B126" s="176"/>
      <c r="C126" s="177"/>
      <c r="D126" s="178" t="s">
        <v>71</v>
      </c>
      <c r="E126" s="179" t="s">
        <v>88</v>
      </c>
      <c r="F126" s="179" t="s">
        <v>281</v>
      </c>
      <c r="G126" s="177"/>
      <c r="H126" s="177"/>
      <c r="I126" s="180"/>
      <c r="J126" s="181">
        <f>BK126</f>
        <v>0</v>
      </c>
      <c r="K126" s="177"/>
      <c r="L126" s="182"/>
      <c r="M126" s="183"/>
      <c r="N126" s="184"/>
      <c r="O126" s="184"/>
      <c r="P126" s="185">
        <f>P127+P130+P133+P138</f>
        <v>0</v>
      </c>
      <c r="Q126" s="184"/>
      <c r="R126" s="185">
        <f>R127+R130+R133+R138</f>
        <v>0</v>
      </c>
      <c r="S126" s="184"/>
      <c r="T126" s="186">
        <f>T127+T130+T133+T138</f>
        <v>0</v>
      </c>
      <c r="AR126" s="187" t="s">
        <v>167</v>
      </c>
      <c r="AT126" s="188" t="s">
        <v>71</v>
      </c>
      <c r="AU126" s="188" t="s">
        <v>72</v>
      </c>
      <c r="AY126" s="187" t="s">
        <v>137</v>
      </c>
      <c r="BK126" s="189">
        <f>BK127+BK130+BK133+BK138</f>
        <v>0</v>
      </c>
    </row>
    <row r="127" spans="1:65" s="12" customFormat="1" ht="22.75" customHeight="1">
      <c r="B127" s="176"/>
      <c r="C127" s="177"/>
      <c r="D127" s="178" t="s">
        <v>71</v>
      </c>
      <c r="E127" s="190" t="s">
        <v>282</v>
      </c>
      <c r="F127" s="190" t="s">
        <v>283</v>
      </c>
      <c r="G127" s="177"/>
      <c r="H127" s="177"/>
      <c r="I127" s="180"/>
      <c r="J127" s="191">
        <f>BK127</f>
        <v>0</v>
      </c>
      <c r="K127" s="177"/>
      <c r="L127" s="182"/>
      <c r="M127" s="183"/>
      <c r="N127" s="184"/>
      <c r="O127" s="184"/>
      <c r="P127" s="185">
        <f>SUM(P128:P129)</f>
        <v>0</v>
      </c>
      <c r="Q127" s="184"/>
      <c r="R127" s="185">
        <f>SUM(R128:R129)</f>
        <v>0</v>
      </c>
      <c r="S127" s="184"/>
      <c r="T127" s="186">
        <f>SUM(T128:T129)</f>
        <v>0</v>
      </c>
      <c r="AR127" s="187" t="s">
        <v>167</v>
      </c>
      <c r="AT127" s="188" t="s">
        <v>71</v>
      </c>
      <c r="AU127" s="188" t="s">
        <v>79</v>
      </c>
      <c r="AY127" s="187" t="s">
        <v>137</v>
      </c>
      <c r="BK127" s="189">
        <f>SUM(BK128:BK129)</f>
        <v>0</v>
      </c>
    </row>
    <row r="128" spans="1:65" s="2" customFormat="1" ht="24.15" customHeight="1">
      <c r="A128" s="35"/>
      <c r="B128" s="36"/>
      <c r="C128" s="192" t="s">
        <v>79</v>
      </c>
      <c r="D128" s="192" t="s">
        <v>139</v>
      </c>
      <c r="E128" s="193" t="s">
        <v>284</v>
      </c>
      <c r="F128" s="194" t="s">
        <v>285</v>
      </c>
      <c r="G128" s="195" t="s">
        <v>286</v>
      </c>
      <c r="H128" s="196">
        <v>1</v>
      </c>
      <c r="I128" s="197"/>
      <c r="J128" s="198">
        <f>ROUND(I128*H128,2)</f>
        <v>0</v>
      </c>
      <c r="K128" s="194" t="s">
        <v>287</v>
      </c>
      <c r="L128" s="40"/>
      <c r="M128" s="199" t="s">
        <v>1</v>
      </c>
      <c r="N128" s="200" t="s">
        <v>37</v>
      </c>
      <c r="O128" s="7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3" t="s">
        <v>288</v>
      </c>
      <c r="AT128" s="203" t="s">
        <v>139</v>
      </c>
      <c r="AU128" s="203" t="s">
        <v>81</v>
      </c>
      <c r="AY128" s="18" t="s">
        <v>137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8" t="s">
        <v>79</v>
      </c>
      <c r="BK128" s="204">
        <f>ROUND(I128*H128,2)</f>
        <v>0</v>
      </c>
      <c r="BL128" s="18" t="s">
        <v>288</v>
      </c>
      <c r="BM128" s="203" t="s">
        <v>289</v>
      </c>
    </row>
    <row r="129" spans="1:65" s="2" customFormat="1" ht="18">
      <c r="A129" s="35"/>
      <c r="B129" s="36"/>
      <c r="C129" s="37"/>
      <c r="D129" s="205" t="s">
        <v>146</v>
      </c>
      <c r="E129" s="37"/>
      <c r="F129" s="206" t="s">
        <v>285</v>
      </c>
      <c r="G129" s="37"/>
      <c r="H129" s="37"/>
      <c r="I129" s="207"/>
      <c r="J129" s="37"/>
      <c r="K129" s="37"/>
      <c r="L129" s="40"/>
      <c r="M129" s="208"/>
      <c r="N129" s="209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146</v>
      </c>
      <c r="AU129" s="18" t="s">
        <v>81</v>
      </c>
    </row>
    <row r="130" spans="1:65" s="12" customFormat="1" ht="22.75" customHeight="1">
      <c r="B130" s="176"/>
      <c r="C130" s="177"/>
      <c r="D130" s="178" t="s">
        <v>71</v>
      </c>
      <c r="E130" s="190" t="s">
        <v>290</v>
      </c>
      <c r="F130" s="190" t="s">
        <v>291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SUM(P131:P132)</f>
        <v>0</v>
      </c>
      <c r="Q130" s="184"/>
      <c r="R130" s="185">
        <f>SUM(R131:R132)</f>
        <v>0</v>
      </c>
      <c r="S130" s="184"/>
      <c r="T130" s="186">
        <f>SUM(T131:T132)</f>
        <v>0</v>
      </c>
      <c r="AR130" s="187" t="s">
        <v>167</v>
      </c>
      <c r="AT130" s="188" t="s">
        <v>71</v>
      </c>
      <c r="AU130" s="188" t="s">
        <v>79</v>
      </c>
      <c r="AY130" s="187" t="s">
        <v>137</v>
      </c>
      <c r="BK130" s="189">
        <f>SUM(BK131:BK132)</f>
        <v>0</v>
      </c>
    </row>
    <row r="131" spans="1:65" s="2" customFormat="1" ht="16.5" customHeight="1">
      <c r="A131" s="35"/>
      <c r="B131" s="36"/>
      <c r="C131" s="192" t="s">
        <v>81</v>
      </c>
      <c r="D131" s="192" t="s">
        <v>139</v>
      </c>
      <c r="E131" s="193" t="s">
        <v>292</v>
      </c>
      <c r="F131" s="194" t="s">
        <v>291</v>
      </c>
      <c r="G131" s="195" t="s">
        <v>286</v>
      </c>
      <c r="H131" s="196">
        <v>1</v>
      </c>
      <c r="I131" s="197"/>
      <c r="J131" s="198">
        <f>ROUND(I131*H131,2)</f>
        <v>0</v>
      </c>
      <c r="K131" s="194" t="s">
        <v>287</v>
      </c>
      <c r="L131" s="40"/>
      <c r="M131" s="199" t="s">
        <v>1</v>
      </c>
      <c r="N131" s="200" t="s">
        <v>37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3" t="s">
        <v>288</v>
      </c>
      <c r="AT131" s="203" t="s">
        <v>139</v>
      </c>
      <c r="AU131" s="203" t="s">
        <v>81</v>
      </c>
      <c r="AY131" s="18" t="s">
        <v>137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8" t="s">
        <v>79</v>
      </c>
      <c r="BK131" s="204">
        <f>ROUND(I131*H131,2)</f>
        <v>0</v>
      </c>
      <c r="BL131" s="18" t="s">
        <v>288</v>
      </c>
      <c r="BM131" s="203" t="s">
        <v>293</v>
      </c>
    </row>
    <row r="132" spans="1:65" s="2" customFormat="1" ht="10">
      <c r="A132" s="35"/>
      <c r="B132" s="36"/>
      <c r="C132" s="37"/>
      <c r="D132" s="205" t="s">
        <v>146</v>
      </c>
      <c r="E132" s="37"/>
      <c r="F132" s="206" t="s">
        <v>291</v>
      </c>
      <c r="G132" s="37"/>
      <c r="H132" s="37"/>
      <c r="I132" s="207"/>
      <c r="J132" s="37"/>
      <c r="K132" s="37"/>
      <c r="L132" s="40"/>
      <c r="M132" s="208"/>
      <c r="N132" s="209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146</v>
      </c>
      <c r="AU132" s="18" t="s">
        <v>81</v>
      </c>
    </row>
    <row r="133" spans="1:65" s="12" customFormat="1" ht="22.75" customHeight="1">
      <c r="B133" s="176"/>
      <c r="C133" s="177"/>
      <c r="D133" s="178" t="s">
        <v>71</v>
      </c>
      <c r="E133" s="190" t="s">
        <v>294</v>
      </c>
      <c r="F133" s="190" t="s">
        <v>295</v>
      </c>
      <c r="G133" s="177"/>
      <c r="H133" s="177"/>
      <c r="I133" s="180"/>
      <c r="J133" s="191">
        <f>BK133</f>
        <v>0</v>
      </c>
      <c r="K133" s="177"/>
      <c r="L133" s="182"/>
      <c r="M133" s="183"/>
      <c r="N133" s="184"/>
      <c r="O133" s="184"/>
      <c r="P133" s="185">
        <f>SUM(P134:P137)</f>
        <v>0</v>
      </c>
      <c r="Q133" s="184"/>
      <c r="R133" s="185">
        <f>SUM(R134:R137)</f>
        <v>0</v>
      </c>
      <c r="S133" s="184"/>
      <c r="T133" s="186">
        <f>SUM(T134:T137)</f>
        <v>0</v>
      </c>
      <c r="AR133" s="187" t="s">
        <v>167</v>
      </c>
      <c r="AT133" s="188" t="s">
        <v>71</v>
      </c>
      <c r="AU133" s="188" t="s">
        <v>79</v>
      </c>
      <c r="AY133" s="187" t="s">
        <v>137</v>
      </c>
      <c r="BK133" s="189">
        <f>SUM(BK134:BK137)</f>
        <v>0</v>
      </c>
    </row>
    <row r="134" spans="1:65" s="2" customFormat="1" ht="49" customHeight="1">
      <c r="A134" s="35"/>
      <c r="B134" s="36"/>
      <c r="C134" s="192" t="s">
        <v>159</v>
      </c>
      <c r="D134" s="192" t="s">
        <v>139</v>
      </c>
      <c r="E134" s="193" t="s">
        <v>296</v>
      </c>
      <c r="F134" s="194" t="s">
        <v>297</v>
      </c>
      <c r="G134" s="195" t="s">
        <v>286</v>
      </c>
      <c r="H134" s="196">
        <v>1</v>
      </c>
      <c r="I134" s="197"/>
      <c r="J134" s="198">
        <f>ROUND(I134*H134,2)</f>
        <v>0</v>
      </c>
      <c r="K134" s="194" t="s">
        <v>287</v>
      </c>
      <c r="L134" s="40"/>
      <c r="M134" s="199" t="s">
        <v>1</v>
      </c>
      <c r="N134" s="200" t="s">
        <v>37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288</v>
      </c>
      <c r="AT134" s="203" t="s">
        <v>139</v>
      </c>
      <c r="AU134" s="203" t="s">
        <v>81</v>
      </c>
      <c r="AY134" s="18" t="s">
        <v>137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79</v>
      </c>
      <c r="BK134" s="204">
        <f>ROUND(I134*H134,2)</f>
        <v>0</v>
      </c>
      <c r="BL134" s="18" t="s">
        <v>288</v>
      </c>
      <c r="BM134" s="203" t="s">
        <v>298</v>
      </c>
    </row>
    <row r="135" spans="1:65" s="2" customFormat="1" ht="36">
      <c r="A135" s="35"/>
      <c r="B135" s="36"/>
      <c r="C135" s="37"/>
      <c r="D135" s="205" t="s">
        <v>146</v>
      </c>
      <c r="E135" s="37"/>
      <c r="F135" s="206" t="s">
        <v>297</v>
      </c>
      <c r="G135" s="37"/>
      <c r="H135" s="37"/>
      <c r="I135" s="207"/>
      <c r="J135" s="37"/>
      <c r="K135" s="37"/>
      <c r="L135" s="40"/>
      <c r="M135" s="208"/>
      <c r="N135" s="209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146</v>
      </c>
      <c r="AU135" s="18" t="s">
        <v>81</v>
      </c>
    </row>
    <row r="136" spans="1:65" s="2" customFormat="1" ht="24.15" customHeight="1">
      <c r="A136" s="35"/>
      <c r="B136" s="36"/>
      <c r="C136" s="192" t="s">
        <v>144</v>
      </c>
      <c r="D136" s="192" t="s">
        <v>139</v>
      </c>
      <c r="E136" s="193" t="s">
        <v>299</v>
      </c>
      <c r="F136" s="194" t="s">
        <v>300</v>
      </c>
      <c r="G136" s="195" t="s">
        <v>301</v>
      </c>
      <c r="H136" s="196">
        <v>1</v>
      </c>
      <c r="I136" s="197"/>
      <c r="J136" s="198">
        <f>ROUND(I136*H136,2)</f>
        <v>0</v>
      </c>
      <c r="K136" s="194" t="s">
        <v>287</v>
      </c>
      <c r="L136" s="40"/>
      <c r="M136" s="199" t="s">
        <v>1</v>
      </c>
      <c r="N136" s="200" t="s">
        <v>37</v>
      </c>
      <c r="O136" s="7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3" t="s">
        <v>288</v>
      </c>
      <c r="AT136" s="203" t="s">
        <v>139</v>
      </c>
      <c r="AU136" s="203" t="s">
        <v>81</v>
      </c>
      <c r="AY136" s="18" t="s">
        <v>137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8" t="s">
        <v>79</v>
      </c>
      <c r="BK136" s="204">
        <f>ROUND(I136*H136,2)</f>
        <v>0</v>
      </c>
      <c r="BL136" s="18" t="s">
        <v>288</v>
      </c>
      <c r="BM136" s="203" t="s">
        <v>302</v>
      </c>
    </row>
    <row r="137" spans="1:65" s="2" customFormat="1" ht="10">
      <c r="A137" s="35"/>
      <c r="B137" s="36"/>
      <c r="C137" s="37"/>
      <c r="D137" s="205" t="s">
        <v>146</v>
      </c>
      <c r="E137" s="37"/>
      <c r="F137" s="206" t="s">
        <v>300</v>
      </c>
      <c r="G137" s="37"/>
      <c r="H137" s="37"/>
      <c r="I137" s="207"/>
      <c r="J137" s="37"/>
      <c r="K137" s="37"/>
      <c r="L137" s="40"/>
      <c r="M137" s="208"/>
      <c r="N137" s="209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146</v>
      </c>
      <c r="AU137" s="18" t="s">
        <v>81</v>
      </c>
    </row>
    <row r="138" spans="1:65" s="12" customFormat="1" ht="22.75" customHeight="1">
      <c r="B138" s="176"/>
      <c r="C138" s="177"/>
      <c r="D138" s="178" t="s">
        <v>71</v>
      </c>
      <c r="E138" s="190" t="s">
        <v>303</v>
      </c>
      <c r="F138" s="190" t="s">
        <v>304</v>
      </c>
      <c r="G138" s="177"/>
      <c r="H138" s="177"/>
      <c r="I138" s="180"/>
      <c r="J138" s="191">
        <f>BK138</f>
        <v>0</v>
      </c>
      <c r="K138" s="177"/>
      <c r="L138" s="182"/>
      <c r="M138" s="183"/>
      <c r="N138" s="184"/>
      <c r="O138" s="184"/>
      <c r="P138" s="185">
        <f>SUM(P139:P140)</f>
        <v>0</v>
      </c>
      <c r="Q138" s="184"/>
      <c r="R138" s="185">
        <f>SUM(R139:R140)</f>
        <v>0</v>
      </c>
      <c r="S138" s="184"/>
      <c r="T138" s="186">
        <f>SUM(T139:T140)</f>
        <v>0</v>
      </c>
      <c r="AR138" s="187" t="s">
        <v>167</v>
      </c>
      <c r="AT138" s="188" t="s">
        <v>71</v>
      </c>
      <c r="AU138" s="188" t="s">
        <v>79</v>
      </c>
      <c r="AY138" s="187" t="s">
        <v>137</v>
      </c>
      <c r="BK138" s="189">
        <f>SUM(BK139:BK140)</f>
        <v>0</v>
      </c>
    </row>
    <row r="139" spans="1:65" s="2" customFormat="1" ht="76.400000000000006" customHeight="1">
      <c r="A139" s="35"/>
      <c r="B139" s="36"/>
      <c r="C139" s="192" t="s">
        <v>167</v>
      </c>
      <c r="D139" s="192" t="s">
        <v>139</v>
      </c>
      <c r="E139" s="193" t="s">
        <v>305</v>
      </c>
      <c r="F139" s="194" t="s">
        <v>306</v>
      </c>
      <c r="G139" s="195" t="s">
        <v>286</v>
      </c>
      <c r="H139" s="196">
        <v>1</v>
      </c>
      <c r="I139" s="197"/>
      <c r="J139" s="198">
        <f>ROUND(I139*H139,2)</f>
        <v>0</v>
      </c>
      <c r="K139" s="194" t="s">
        <v>287</v>
      </c>
      <c r="L139" s="40"/>
      <c r="M139" s="199" t="s">
        <v>1</v>
      </c>
      <c r="N139" s="200" t="s">
        <v>37</v>
      </c>
      <c r="O139" s="7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3" t="s">
        <v>288</v>
      </c>
      <c r="AT139" s="203" t="s">
        <v>139</v>
      </c>
      <c r="AU139" s="203" t="s">
        <v>81</v>
      </c>
      <c r="AY139" s="18" t="s">
        <v>137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8" t="s">
        <v>79</v>
      </c>
      <c r="BK139" s="204">
        <f>ROUND(I139*H139,2)</f>
        <v>0</v>
      </c>
      <c r="BL139" s="18" t="s">
        <v>288</v>
      </c>
      <c r="BM139" s="203" t="s">
        <v>307</v>
      </c>
    </row>
    <row r="140" spans="1:65" s="2" customFormat="1" ht="45">
      <c r="A140" s="35"/>
      <c r="B140" s="36"/>
      <c r="C140" s="37"/>
      <c r="D140" s="205" t="s">
        <v>146</v>
      </c>
      <c r="E140" s="37"/>
      <c r="F140" s="206" t="s">
        <v>306</v>
      </c>
      <c r="G140" s="37"/>
      <c r="H140" s="37"/>
      <c r="I140" s="207"/>
      <c r="J140" s="37"/>
      <c r="K140" s="37"/>
      <c r="L140" s="40"/>
      <c r="M140" s="266"/>
      <c r="N140" s="267"/>
      <c r="O140" s="268"/>
      <c r="P140" s="268"/>
      <c r="Q140" s="268"/>
      <c r="R140" s="268"/>
      <c r="S140" s="268"/>
      <c r="T140" s="26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146</v>
      </c>
      <c r="AU140" s="18" t="s">
        <v>81</v>
      </c>
    </row>
    <row r="141" spans="1:65" s="2" customFormat="1" ht="7" customHeight="1">
      <c r="A141" s="35"/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40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algorithmName="SHA-512" hashValue="/GNhyfu78bJaXCvOzqJ/bDJpqr9aOKiWuxXaI7GQjq4a8rqZfPOKIGOJg2CZFBYWI5qchwHy4p0DEdiCirJdjA==" saltValue="KGgY6CeWhAaUudqj38aNY8wTWWoOZa8Vf/YcW5aHSXBsglHxj1QVb5SOlC9CjiDiJUJEsyI8OZMM42lr/btizw==" spinCount="100000" sheet="1" objects="1" scenarios="1" formatColumns="0" formatRows="0" autoFilter="0"/>
  <autoFilter ref="C124:K140" xr:uid="{00000000-0009-0000-0000-000002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53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18" t="s">
        <v>94</v>
      </c>
    </row>
    <row r="3" spans="1:46" s="1" customFormat="1" ht="7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81</v>
      </c>
    </row>
    <row r="4" spans="1:46" s="1" customFormat="1" ht="25" customHeight="1">
      <c r="B4" s="21"/>
      <c r="D4" s="118" t="s">
        <v>105</v>
      </c>
      <c r="L4" s="21"/>
      <c r="M4" s="119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8" t="str">
        <f>'Rekapitulace stavby'!K6</f>
        <v>DEMOLICE OBJEKTŮ OŘ OVA 2024 - 2. etapa 2024</v>
      </c>
      <c r="F7" s="319"/>
      <c r="G7" s="319"/>
      <c r="H7" s="319"/>
      <c r="L7" s="21"/>
    </row>
    <row r="8" spans="1:46" s="1" customFormat="1" ht="12" customHeight="1">
      <c r="B8" s="21"/>
      <c r="D8" s="120" t="s">
        <v>106</v>
      </c>
      <c r="L8" s="21"/>
    </row>
    <row r="9" spans="1:46" s="2" customFormat="1" ht="16.5" customHeight="1">
      <c r="A9" s="35"/>
      <c r="B9" s="40"/>
      <c r="C9" s="35"/>
      <c r="D9" s="35"/>
      <c r="E9" s="318" t="s">
        <v>308</v>
      </c>
      <c r="F9" s="320"/>
      <c r="G9" s="320"/>
      <c r="H9" s="32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1" t="s">
        <v>309</v>
      </c>
      <c r="F11" s="320"/>
      <c r="G11" s="320"/>
      <c r="H11" s="32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75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23</v>
      </c>
      <c r="E16" s="35"/>
      <c r="F16" s="35"/>
      <c r="G16" s="35"/>
      <c r="H16" s="35"/>
      <c r="I16" s="120" t="s">
        <v>24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310</v>
      </c>
      <c r="F17" s="35"/>
      <c r="G17" s="35"/>
      <c r="H17" s="35"/>
      <c r="I17" s="120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7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26</v>
      </c>
      <c r="E19" s="35"/>
      <c r="F19" s="35"/>
      <c r="G19" s="35"/>
      <c r="H19" s="35"/>
      <c r="I19" s="120" t="s">
        <v>24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2" t="str">
        <f>'Rekapitulace stavby'!E14</f>
        <v>Vyplň údaj</v>
      </c>
      <c r="F20" s="323"/>
      <c r="G20" s="323"/>
      <c r="H20" s="323"/>
      <c r="I20" s="120" t="s">
        <v>25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7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28</v>
      </c>
      <c r="E22" s="35"/>
      <c r="F22" s="35"/>
      <c r="G22" s="35"/>
      <c r="H22" s="35"/>
      <c r="I22" s="120" t="s">
        <v>24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21</v>
      </c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7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30</v>
      </c>
      <c r="E25" s="35"/>
      <c r="F25" s="35"/>
      <c r="G25" s="35"/>
      <c r="H25" s="35"/>
      <c r="I25" s="120" t="s">
        <v>24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21</v>
      </c>
      <c r="F26" s="35"/>
      <c r="G26" s="35"/>
      <c r="H26" s="35"/>
      <c r="I26" s="120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7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31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4" t="s">
        <v>1</v>
      </c>
      <c r="F29" s="324"/>
      <c r="G29" s="324"/>
      <c r="H29" s="32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7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4" customHeight="1">
      <c r="A32" s="35"/>
      <c r="B32" s="40"/>
      <c r="C32" s="35"/>
      <c r="D32" s="126" t="s">
        <v>32</v>
      </c>
      <c r="E32" s="35"/>
      <c r="F32" s="35"/>
      <c r="G32" s="35"/>
      <c r="H32" s="35"/>
      <c r="I32" s="35"/>
      <c r="J32" s="127">
        <f>ROUND(J130,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7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8" t="s">
        <v>34</v>
      </c>
      <c r="G34" s="35"/>
      <c r="H34" s="35"/>
      <c r="I34" s="128" t="s">
        <v>33</v>
      </c>
      <c r="J34" s="128" t="s">
        <v>35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9" t="s">
        <v>36</v>
      </c>
      <c r="E35" s="120" t="s">
        <v>37</v>
      </c>
      <c r="F35" s="130">
        <f>ROUND((SUM(BE130:BE252)),  2)</f>
        <v>0</v>
      </c>
      <c r="G35" s="35"/>
      <c r="H35" s="35"/>
      <c r="I35" s="131">
        <v>0.21</v>
      </c>
      <c r="J35" s="130">
        <f>ROUND(((SUM(BE130:BE252))*I35),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20" t="s">
        <v>38</v>
      </c>
      <c r="F36" s="130">
        <f>ROUND((SUM(BF130:BF252)),  2)</f>
        <v>0</v>
      </c>
      <c r="G36" s="35"/>
      <c r="H36" s="35"/>
      <c r="I36" s="131">
        <v>0.12</v>
      </c>
      <c r="J36" s="130">
        <f>ROUND(((SUM(BF130:BF252))*I36),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0" t="s">
        <v>39</v>
      </c>
      <c r="F37" s="130">
        <f>ROUND((SUM(BG130:BG252)),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20" t="s">
        <v>40</v>
      </c>
      <c r="F38" s="130">
        <f>ROUND((SUM(BH130:BH252)),  2)</f>
        <v>0</v>
      </c>
      <c r="G38" s="35"/>
      <c r="H38" s="35"/>
      <c r="I38" s="131">
        <v>0.12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20" t="s">
        <v>41</v>
      </c>
      <c r="F39" s="130">
        <f>ROUND((SUM(BI130:BI252)),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7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4" customHeight="1">
      <c r="A41" s="35"/>
      <c r="B41" s="40"/>
      <c r="C41" s="132"/>
      <c r="D41" s="133" t="s">
        <v>42</v>
      </c>
      <c r="E41" s="134"/>
      <c r="F41" s="134"/>
      <c r="G41" s="135" t="s">
        <v>43</v>
      </c>
      <c r="H41" s="136" t="s">
        <v>44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9" t="s">
        <v>45</v>
      </c>
      <c r="E50" s="140"/>
      <c r="F50" s="140"/>
      <c r="G50" s="139" t="s">
        <v>46</v>
      </c>
      <c r="H50" s="140"/>
      <c r="I50" s="140"/>
      <c r="J50" s="140"/>
      <c r="K50" s="140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41" t="s">
        <v>47</v>
      </c>
      <c r="E61" s="142"/>
      <c r="F61" s="143" t="s">
        <v>48</v>
      </c>
      <c r="G61" s="141" t="s">
        <v>47</v>
      </c>
      <c r="H61" s="142"/>
      <c r="I61" s="142"/>
      <c r="J61" s="144" t="s">
        <v>48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9" t="s">
        <v>49</v>
      </c>
      <c r="E65" s="145"/>
      <c r="F65" s="145"/>
      <c r="G65" s="139" t="s">
        <v>50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41" t="s">
        <v>47</v>
      </c>
      <c r="E76" s="142"/>
      <c r="F76" s="143" t="s">
        <v>48</v>
      </c>
      <c r="G76" s="141" t="s">
        <v>47</v>
      </c>
      <c r="H76" s="142"/>
      <c r="I76" s="142"/>
      <c r="J76" s="144" t="s">
        <v>48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7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5" t="str">
        <f>E7</f>
        <v>DEMOLICE OBJEKTŮ OŘ OVA 2024 - 2. etapa 2024</v>
      </c>
      <c r="F85" s="326"/>
      <c r="G85" s="326"/>
      <c r="H85" s="32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5" t="s">
        <v>308</v>
      </c>
      <c r="F87" s="327"/>
      <c r="G87" s="327"/>
      <c r="H87" s="32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3" t="str">
        <f>E11</f>
        <v>01 - Plechový sklad a rampa</v>
      </c>
      <c r="F89" s="327"/>
      <c r="G89" s="327"/>
      <c r="H89" s="32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7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15" customHeight="1">
      <c r="A93" s="35"/>
      <c r="B93" s="36"/>
      <c r="C93" s="30" t="s">
        <v>23</v>
      </c>
      <c r="D93" s="37"/>
      <c r="E93" s="37"/>
      <c r="F93" s="28" t="str">
        <f>E17</f>
        <v>Správa železnic s.o.</v>
      </c>
      <c r="G93" s="37"/>
      <c r="H93" s="37"/>
      <c r="I93" s="30" t="s">
        <v>28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15" customHeight="1">
      <c r="A94" s="35"/>
      <c r="B94" s="36"/>
      <c r="C94" s="30" t="s">
        <v>26</v>
      </c>
      <c r="D94" s="37"/>
      <c r="E94" s="37"/>
      <c r="F94" s="28" t="str">
        <f>IF(E20="","",E20)</f>
        <v>Vyplň údaj</v>
      </c>
      <c r="G94" s="37"/>
      <c r="H94" s="37"/>
      <c r="I94" s="30" t="s">
        <v>30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111</v>
      </c>
      <c r="D96" s="151"/>
      <c r="E96" s="151"/>
      <c r="F96" s="151"/>
      <c r="G96" s="151"/>
      <c r="H96" s="151"/>
      <c r="I96" s="151"/>
      <c r="J96" s="152" t="s">
        <v>112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2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75" customHeight="1">
      <c r="A98" s="35"/>
      <c r="B98" s="36"/>
      <c r="C98" s="153" t="s">
        <v>113</v>
      </c>
      <c r="D98" s="37"/>
      <c r="E98" s="37"/>
      <c r="F98" s="37"/>
      <c r="G98" s="37"/>
      <c r="H98" s="37"/>
      <c r="I98" s="37"/>
      <c r="J98" s="85">
        <f>J130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114</v>
      </c>
    </row>
    <row r="99" spans="1:47" s="9" customFormat="1" ht="25" customHeight="1">
      <c r="B99" s="154"/>
      <c r="C99" s="155"/>
      <c r="D99" s="156" t="s">
        <v>115</v>
      </c>
      <c r="E99" s="157"/>
      <c r="F99" s="157"/>
      <c r="G99" s="157"/>
      <c r="H99" s="157"/>
      <c r="I99" s="157"/>
      <c r="J99" s="158">
        <f>J131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116</v>
      </c>
      <c r="E100" s="162"/>
      <c r="F100" s="162"/>
      <c r="G100" s="162"/>
      <c r="H100" s="162"/>
      <c r="I100" s="162"/>
      <c r="J100" s="163">
        <f>J132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311</v>
      </c>
      <c r="E101" s="162"/>
      <c r="F101" s="162"/>
      <c r="G101" s="162"/>
      <c r="H101" s="162"/>
      <c r="I101" s="162"/>
      <c r="J101" s="163">
        <f>J163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312</v>
      </c>
      <c r="E102" s="162"/>
      <c r="F102" s="162"/>
      <c r="G102" s="162"/>
      <c r="H102" s="162"/>
      <c r="I102" s="162"/>
      <c r="J102" s="163">
        <f>J164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313</v>
      </c>
      <c r="E103" s="162"/>
      <c r="F103" s="162"/>
      <c r="G103" s="162"/>
      <c r="H103" s="162"/>
      <c r="I103" s="162"/>
      <c r="J103" s="163">
        <f>J195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118</v>
      </c>
      <c r="E104" s="162"/>
      <c r="F104" s="162"/>
      <c r="G104" s="162"/>
      <c r="H104" s="162"/>
      <c r="I104" s="162"/>
      <c r="J104" s="163">
        <f>J199</f>
        <v>0</v>
      </c>
      <c r="K104" s="105"/>
      <c r="L104" s="164"/>
    </row>
    <row r="105" spans="1:47" s="10" customFormat="1" ht="19.899999999999999" customHeight="1">
      <c r="B105" s="160"/>
      <c r="C105" s="105"/>
      <c r="D105" s="161" t="s">
        <v>119</v>
      </c>
      <c r="E105" s="162"/>
      <c r="F105" s="162"/>
      <c r="G105" s="162"/>
      <c r="H105" s="162"/>
      <c r="I105" s="162"/>
      <c r="J105" s="163">
        <f>J231</f>
        <v>0</v>
      </c>
      <c r="K105" s="105"/>
      <c r="L105" s="164"/>
    </row>
    <row r="106" spans="1:47" s="10" customFormat="1" ht="19.899999999999999" customHeight="1">
      <c r="B106" s="160"/>
      <c r="C106" s="105"/>
      <c r="D106" s="161" t="s">
        <v>314</v>
      </c>
      <c r="E106" s="162"/>
      <c r="F106" s="162"/>
      <c r="G106" s="162"/>
      <c r="H106" s="162"/>
      <c r="I106" s="162"/>
      <c r="J106" s="163">
        <f>J245</f>
        <v>0</v>
      </c>
      <c r="K106" s="105"/>
      <c r="L106" s="164"/>
    </row>
    <row r="107" spans="1:47" s="9" customFormat="1" ht="25" customHeight="1">
      <c r="B107" s="154"/>
      <c r="C107" s="155"/>
      <c r="D107" s="156" t="s">
        <v>120</v>
      </c>
      <c r="E107" s="157"/>
      <c r="F107" s="157"/>
      <c r="G107" s="157"/>
      <c r="H107" s="157"/>
      <c r="I107" s="157"/>
      <c r="J107" s="158">
        <f>J248</f>
        <v>0</v>
      </c>
      <c r="K107" s="155"/>
      <c r="L107" s="159"/>
    </row>
    <row r="108" spans="1:47" s="10" customFormat="1" ht="19.899999999999999" customHeight="1">
      <c r="B108" s="160"/>
      <c r="C108" s="105"/>
      <c r="D108" s="161" t="s">
        <v>315</v>
      </c>
      <c r="E108" s="162"/>
      <c r="F108" s="162"/>
      <c r="G108" s="162"/>
      <c r="H108" s="162"/>
      <c r="I108" s="162"/>
      <c r="J108" s="163">
        <f>J249</f>
        <v>0</v>
      </c>
      <c r="K108" s="105"/>
      <c r="L108" s="164"/>
    </row>
    <row r="109" spans="1:47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7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31" s="2" customFormat="1" ht="7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25" customHeight="1">
      <c r="A115" s="35"/>
      <c r="B115" s="36"/>
      <c r="C115" s="24" t="s">
        <v>122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7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12" customHeight="1">
      <c r="A117" s="35"/>
      <c r="B117" s="36"/>
      <c r="C117" s="30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6.5" customHeight="1">
      <c r="A118" s="35"/>
      <c r="B118" s="36"/>
      <c r="C118" s="37"/>
      <c r="D118" s="37"/>
      <c r="E118" s="325" t="str">
        <f>E7</f>
        <v>DEMOLICE OBJEKTŮ OŘ OVA 2024 - 2. etapa 2024</v>
      </c>
      <c r="F118" s="326"/>
      <c r="G118" s="326"/>
      <c r="H118" s="326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1" customFormat="1" ht="12" customHeight="1">
      <c r="B119" s="22"/>
      <c r="C119" s="30" t="s">
        <v>106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pans="1:31" s="2" customFormat="1" ht="16.5" customHeight="1">
      <c r="A120" s="35"/>
      <c r="B120" s="36"/>
      <c r="C120" s="37"/>
      <c r="D120" s="37"/>
      <c r="E120" s="325" t="s">
        <v>308</v>
      </c>
      <c r="F120" s="327"/>
      <c r="G120" s="327"/>
      <c r="H120" s="32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108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73" t="str">
        <f>E11</f>
        <v>01 - Plechový sklad a rampa</v>
      </c>
      <c r="F122" s="327"/>
      <c r="G122" s="327"/>
      <c r="H122" s="32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7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F14</f>
        <v xml:space="preserve"> </v>
      </c>
      <c r="G124" s="37"/>
      <c r="H124" s="37"/>
      <c r="I124" s="30" t="s">
        <v>22</v>
      </c>
      <c r="J124" s="67">
        <f>IF(J14="","",J14)</f>
        <v>0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7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15" customHeight="1">
      <c r="A126" s="35"/>
      <c r="B126" s="36"/>
      <c r="C126" s="30" t="s">
        <v>23</v>
      </c>
      <c r="D126" s="37"/>
      <c r="E126" s="37"/>
      <c r="F126" s="28" t="str">
        <f>E17</f>
        <v>Správa železnic s.o.</v>
      </c>
      <c r="G126" s="37"/>
      <c r="H126" s="37"/>
      <c r="I126" s="30" t="s">
        <v>28</v>
      </c>
      <c r="J126" s="33" t="str">
        <f>E23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15" customHeight="1">
      <c r="A127" s="35"/>
      <c r="B127" s="36"/>
      <c r="C127" s="30" t="s">
        <v>26</v>
      </c>
      <c r="D127" s="37"/>
      <c r="E127" s="37"/>
      <c r="F127" s="28" t="str">
        <f>IF(E20="","",E20)</f>
        <v>Vyplň údaj</v>
      </c>
      <c r="G127" s="37"/>
      <c r="H127" s="37"/>
      <c r="I127" s="30" t="s">
        <v>30</v>
      </c>
      <c r="J127" s="33" t="str">
        <f>E26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2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5"/>
      <c r="B129" s="166"/>
      <c r="C129" s="167" t="s">
        <v>123</v>
      </c>
      <c r="D129" s="168" t="s">
        <v>57</v>
      </c>
      <c r="E129" s="168" t="s">
        <v>53</v>
      </c>
      <c r="F129" s="168" t="s">
        <v>54</v>
      </c>
      <c r="G129" s="168" t="s">
        <v>124</v>
      </c>
      <c r="H129" s="168" t="s">
        <v>125</v>
      </c>
      <c r="I129" s="168" t="s">
        <v>126</v>
      </c>
      <c r="J129" s="168" t="s">
        <v>112</v>
      </c>
      <c r="K129" s="169" t="s">
        <v>127</v>
      </c>
      <c r="L129" s="170"/>
      <c r="M129" s="76" t="s">
        <v>1</v>
      </c>
      <c r="N129" s="77" t="s">
        <v>36</v>
      </c>
      <c r="O129" s="77" t="s">
        <v>128</v>
      </c>
      <c r="P129" s="77" t="s">
        <v>129</v>
      </c>
      <c r="Q129" s="77" t="s">
        <v>130</v>
      </c>
      <c r="R129" s="77" t="s">
        <v>131</v>
      </c>
      <c r="S129" s="77" t="s">
        <v>132</v>
      </c>
      <c r="T129" s="78" t="s">
        <v>133</v>
      </c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</row>
    <row r="130" spans="1:65" s="2" customFormat="1" ht="22.75" customHeight="1">
      <c r="A130" s="35"/>
      <c r="B130" s="36"/>
      <c r="C130" s="83" t="s">
        <v>134</v>
      </c>
      <c r="D130" s="37"/>
      <c r="E130" s="37"/>
      <c r="F130" s="37"/>
      <c r="G130" s="37"/>
      <c r="H130" s="37"/>
      <c r="I130" s="37"/>
      <c r="J130" s="171">
        <f>BK130</f>
        <v>0</v>
      </c>
      <c r="K130" s="37"/>
      <c r="L130" s="40"/>
      <c r="M130" s="79"/>
      <c r="N130" s="172"/>
      <c r="O130" s="80"/>
      <c r="P130" s="173">
        <f>P131+P248</f>
        <v>0</v>
      </c>
      <c r="Q130" s="80"/>
      <c r="R130" s="173">
        <f>R131+R248</f>
        <v>63.520859999999999</v>
      </c>
      <c r="S130" s="80"/>
      <c r="T130" s="174">
        <f>T131+T248</f>
        <v>142.88204400000001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71</v>
      </c>
      <c r="AU130" s="18" t="s">
        <v>114</v>
      </c>
      <c r="BK130" s="175">
        <f>BK131+BK248</f>
        <v>0</v>
      </c>
    </row>
    <row r="131" spans="1:65" s="12" customFormat="1" ht="25.9" customHeight="1">
      <c r="B131" s="176"/>
      <c r="C131" s="177"/>
      <c r="D131" s="178" t="s">
        <v>71</v>
      </c>
      <c r="E131" s="179" t="s">
        <v>135</v>
      </c>
      <c r="F131" s="179" t="s">
        <v>136</v>
      </c>
      <c r="G131" s="177"/>
      <c r="H131" s="177"/>
      <c r="I131" s="180"/>
      <c r="J131" s="181">
        <f>BK131</f>
        <v>0</v>
      </c>
      <c r="K131" s="177"/>
      <c r="L131" s="182"/>
      <c r="M131" s="183"/>
      <c r="N131" s="184"/>
      <c r="O131" s="184"/>
      <c r="P131" s="185">
        <f>P132+P163+P164+P195+P199+P231+P245</f>
        <v>0</v>
      </c>
      <c r="Q131" s="184"/>
      <c r="R131" s="185">
        <f>R132+R163+R164+R195+R199+R231+R245</f>
        <v>63.520859999999999</v>
      </c>
      <c r="S131" s="184"/>
      <c r="T131" s="186">
        <f>T132+T163+T164+T195+T199+T231+T245</f>
        <v>138.68684400000001</v>
      </c>
      <c r="AR131" s="187" t="s">
        <v>79</v>
      </c>
      <c r="AT131" s="188" t="s">
        <v>71</v>
      </c>
      <c r="AU131" s="188" t="s">
        <v>72</v>
      </c>
      <c r="AY131" s="187" t="s">
        <v>137</v>
      </c>
      <c r="BK131" s="189">
        <f>BK132+BK163+BK164+BK195+BK199+BK231+BK245</f>
        <v>0</v>
      </c>
    </row>
    <row r="132" spans="1:65" s="12" customFormat="1" ht="22.75" customHeight="1">
      <c r="B132" s="176"/>
      <c r="C132" s="177"/>
      <c r="D132" s="178" t="s">
        <v>71</v>
      </c>
      <c r="E132" s="190" t="s">
        <v>79</v>
      </c>
      <c r="F132" s="190" t="s">
        <v>138</v>
      </c>
      <c r="G132" s="177"/>
      <c r="H132" s="177"/>
      <c r="I132" s="180"/>
      <c r="J132" s="191">
        <f>BK132</f>
        <v>0</v>
      </c>
      <c r="K132" s="177"/>
      <c r="L132" s="182"/>
      <c r="M132" s="183"/>
      <c r="N132" s="184"/>
      <c r="O132" s="184"/>
      <c r="P132" s="185">
        <f>SUM(P133:P162)</f>
        <v>0</v>
      </c>
      <c r="Q132" s="184"/>
      <c r="R132" s="185">
        <f>SUM(R133:R162)</f>
        <v>50.28</v>
      </c>
      <c r="S132" s="184"/>
      <c r="T132" s="186">
        <f>SUM(T133:T162)</f>
        <v>11.551499999999999</v>
      </c>
      <c r="AR132" s="187" t="s">
        <v>79</v>
      </c>
      <c r="AT132" s="188" t="s">
        <v>71</v>
      </c>
      <c r="AU132" s="188" t="s">
        <v>79</v>
      </c>
      <c r="AY132" s="187" t="s">
        <v>137</v>
      </c>
      <c r="BK132" s="189">
        <f>SUM(BK133:BK162)</f>
        <v>0</v>
      </c>
    </row>
    <row r="133" spans="1:65" s="2" customFormat="1" ht="33" customHeight="1">
      <c r="A133" s="35"/>
      <c r="B133" s="36"/>
      <c r="C133" s="192" t="s">
        <v>79</v>
      </c>
      <c r="D133" s="192" t="s">
        <v>139</v>
      </c>
      <c r="E133" s="193" t="s">
        <v>316</v>
      </c>
      <c r="F133" s="194" t="s">
        <v>317</v>
      </c>
      <c r="G133" s="195" t="s">
        <v>224</v>
      </c>
      <c r="H133" s="196">
        <v>15</v>
      </c>
      <c r="I133" s="197"/>
      <c r="J133" s="198">
        <f>ROUND(I133*H133,2)</f>
        <v>0</v>
      </c>
      <c r="K133" s="194" t="s">
        <v>143</v>
      </c>
      <c r="L133" s="40"/>
      <c r="M133" s="199" t="s">
        <v>1</v>
      </c>
      <c r="N133" s="200" t="s">
        <v>37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144</v>
      </c>
      <c r="AT133" s="203" t="s">
        <v>139</v>
      </c>
      <c r="AU133" s="203" t="s">
        <v>81</v>
      </c>
      <c r="AY133" s="18" t="s">
        <v>137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8" t="s">
        <v>79</v>
      </c>
      <c r="BK133" s="204">
        <f>ROUND(I133*H133,2)</f>
        <v>0</v>
      </c>
      <c r="BL133" s="18" t="s">
        <v>144</v>
      </c>
      <c r="BM133" s="203" t="s">
        <v>318</v>
      </c>
    </row>
    <row r="134" spans="1:65" s="2" customFormat="1" ht="18">
      <c r="A134" s="35"/>
      <c r="B134" s="36"/>
      <c r="C134" s="37"/>
      <c r="D134" s="205" t="s">
        <v>146</v>
      </c>
      <c r="E134" s="37"/>
      <c r="F134" s="206" t="s">
        <v>317</v>
      </c>
      <c r="G134" s="37"/>
      <c r="H134" s="37"/>
      <c r="I134" s="207"/>
      <c r="J134" s="37"/>
      <c r="K134" s="37"/>
      <c r="L134" s="40"/>
      <c r="M134" s="208"/>
      <c r="N134" s="209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146</v>
      </c>
      <c r="AU134" s="18" t="s">
        <v>81</v>
      </c>
    </row>
    <row r="135" spans="1:65" s="2" customFormat="1" ht="33" customHeight="1">
      <c r="A135" s="35"/>
      <c r="B135" s="36"/>
      <c r="C135" s="192" t="s">
        <v>81</v>
      </c>
      <c r="D135" s="192" t="s">
        <v>139</v>
      </c>
      <c r="E135" s="193" t="s">
        <v>319</v>
      </c>
      <c r="F135" s="194" t="s">
        <v>320</v>
      </c>
      <c r="G135" s="195" t="s">
        <v>224</v>
      </c>
      <c r="H135" s="196">
        <v>10</v>
      </c>
      <c r="I135" s="197"/>
      <c r="J135" s="198">
        <f>ROUND(I135*H135,2)</f>
        <v>0</v>
      </c>
      <c r="K135" s="194" t="s">
        <v>143</v>
      </c>
      <c r="L135" s="40"/>
      <c r="M135" s="199" t="s">
        <v>1</v>
      </c>
      <c r="N135" s="200" t="s">
        <v>37</v>
      </c>
      <c r="O135" s="7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3" t="s">
        <v>144</v>
      </c>
      <c r="AT135" s="203" t="s">
        <v>139</v>
      </c>
      <c r="AU135" s="203" t="s">
        <v>81</v>
      </c>
      <c r="AY135" s="18" t="s">
        <v>137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8" t="s">
        <v>79</v>
      </c>
      <c r="BK135" s="204">
        <f>ROUND(I135*H135,2)</f>
        <v>0</v>
      </c>
      <c r="BL135" s="18" t="s">
        <v>144</v>
      </c>
      <c r="BM135" s="203" t="s">
        <v>321</v>
      </c>
    </row>
    <row r="136" spans="1:65" s="2" customFormat="1" ht="18">
      <c r="A136" s="35"/>
      <c r="B136" s="36"/>
      <c r="C136" s="37"/>
      <c r="D136" s="205" t="s">
        <v>146</v>
      </c>
      <c r="E136" s="37"/>
      <c r="F136" s="206" t="s">
        <v>320</v>
      </c>
      <c r="G136" s="37"/>
      <c r="H136" s="37"/>
      <c r="I136" s="207"/>
      <c r="J136" s="37"/>
      <c r="K136" s="37"/>
      <c r="L136" s="40"/>
      <c r="M136" s="208"/>
      <c r="N136" s="209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146</v>
      </c>
      <c r="AU136" s="18" t="s">
        <v>81</v>
      </c>
    </row>
    <row r="137" spans="1:65" s="2" customFormat="1" ht="33" customHeight="1">
      <c r="A137" s="35"/>
      <c r="B137" s="36"/>
      <c r="C137" s="192" t="s">
        <v>159</v>
      </c>
      <c r="D137" s="192" t="s">
        <v>139</v>
      </c>
      <c r="E137" s="193" t="s">
        <v>322</v>
      </c>
      <c r="F137" s="194" t="s">
        <v>323</v>
      </c>
      <c r="G137" s="195" t="s">
        <v>224</v>
      </c>
      <c r="H137" s="196">
        <v>6</v>
      </c>
      <c r="I137" s="197"/>
      <c r="J137" s="198">
        <f>ROUND(I137*H137,2)</f>
        <v>0</v>
      </c>
      <c r="K137" s="194" t="s">
        <v>143</v>
      </c>
      <c r="L137" s="40"/>
      <c r="M137" s="199" t="s">
        <v>1</v>
      </c>
      <c r="N137" s="200" t="s">
        <v>37</v>
      </c>
      <c r="O137" s="7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3" t="s">
        <v>144</v>
      </c>
      <c r="AT137" s="203" t="s">
        <v>139</v>
      </c>
      <c r="AU137" s="203" t="s">
        <v>81</v>
      </c>
      <c r="AY137" s="18" t="s">
        <v>137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8" t="s">
        <v>79</v>
      </c>
      <c r="BK137" s="204">
        <f>ROUND(I137*H137,2)</f>
        <v>0</v>
      </c>
      <c r="BL137" s="18" t="s">
        <v>144</v>
      </c>
      <c r="BM137" s="203" t="s">
        <v>324</v>
      </c>
    </row>
    <row r="138" spans="1:65" s="2" customFormat="1" ht="18">
      <c r="A138" s="35"/>
      <c r="B138" s="36"/>
      <c r="C138" s="37"/>
      <c r="D138" s="205" t="s">
        <v>146</v>
      </c>
      <c r="E138" s="37"/>
      <c r="F138" s="206" t="s">
        <v>323</v>
      </c>
      <c r="G138" s="37"/>
      <c r="H138" s="37"/>
      <c r="I138" s="207"/>
      <c r="J138" s="37"/>
      <c r="K138" s="37"/>
      <c r="L138" s="40"/>
      <c r="M138" s="208"/>
      <c r="N138" s="209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146</v>
      </c>
      <c r="AU138" s="18" t="s">
        <v>81</v>
      </c>
    </row>
    <row r="139" spans="1:65" s="2" customFormat="1" ht="33" customHeight="1">
      <c r="A139" s="35"/>
      <c r="B139" s="36"/>
      <c r="C139" s="192" t="s">
        <v>144</v>
      </c>
      <c r="D139" s="192" t="s">
        <v>139</v>
      </c>
      <c r="E139" s="193" t="s">
        <v>325</v>
      </c>
      <c r="F139" s="194" t="s">
        <v>326</v>
      </c>
      <c r="G139" s="195" t="s">
        <v>224</v>
      </c>
      <c r="H139" s="196">
        <v>4</v>
      </c>
      <c r="I139" s="197"/>
      <c r="J139" s="198">
        <f>ROUND(I139*H139,2)</f>
        <v>0</v>
      </c>
      <c r="K139" s="194" t="s">
        <v>143</v>
      </c>
      <c r="L139" s="40"/>
      <c r="M139" s="199" t="s">
        <v>1</v>
      </c>
      <c r="N139" s="200" t="s">
        <v>37</v>
      </c>
      <c r="O139" s="7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3" t="s">
        <v>144</v>
      </c>
      <c r="AT139" s="203" t="s">
        <v>139</v>
      </c>
      <c r="AU139" s="203" t="s">
        <v>81</v>
      </c>
      <c r="AY139" s="18" t="s">
        <v>137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8" t="s">
        <v>79</v>
      </c>
      <c r="BK139" s="204">
        <f>ROUND(I139*H139,2)</f>
        <v>0</v>
      </c>
      <c r="BL139" s="18" t="s">
        <v>144</v>
      </c>
      <c r="BM139" s="203" t="s">
        <v>327</v>
      </c>
    </row>
    <row r="140" spans="1:65" s="2" customFormat="1" ht="18">
      <c r="A140" s="35"/>
      <c r="B140" s="36"/>
      <c r="C140" s="37"/>
      <c r="D140" s="205" t="s">
        <v>146</v>
      </c>
      <c r="E140" s="37"/>
      <c r="F140" s="206" t="s">
        <v>326</v>
      </c>
      <c r="G140" s="37"/>
      <c r="H140" s="37"/>
      <c r="I140" s="207"/>
      <c r="J140" s="37"/>
      <c r="K140" s="37"/>
      <c r="L140" s="40"/>
      <c r="M140" s="208"/>
      <c r="N140" s="209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146</v>
      </c>
      <c r="AU140" s="18" t="s">
        <v>81</v>
      </c>
    </row>
    <row r="141" spans="1:65" s="2" customFormat="1" ht="33" customHeight="1">
      <c r="A141" s="35"/>
      <c r="B141" s="36"/>
      <c r="C141" s="192" t="s">
        <v>167</v>
      </c>
      <c r="D141" s="192" t="s">
        <v>139</v>
      </c>
      <c r="E141" s="193" t="s">
        <v>328</v>
      </c>
      <c r="F141" s="194" t="s">
        <v>329</v>
      </c>
      <c r="G141" s="195" t="s">
        <v>224</v>
      </c>
      <c r="H141" s="196">
        <v>2</v>
      </c>
      <c r="I141" s="197"/>
      <c r="J141" s="198">
        <f>ROUND(I141*H141,2)</f>
        <v>0</v>
      </c>
      <c r="K141" s="194" t="s">
        <v>143</v>
      </c>
      <c r="L141" s="40"/>
      <c r="M141" s="199" t="s">
        <v>1</v>
      </c>
      <c r="N141" s="200" t="s">
        <v>37</v>
      </c>
      <c r="O141" s="7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3" t="s">
        <v>144</v>
      </c>
      <c r="AT141" s="203" t="s">
        <v>139</v>
      </c>
      <c r="AU141" s="203" t="s">
        <v>81</v>
      </c>
      <c r="AY141" s="18" t="s">
        <v>137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8" t="s">
        <v>79</v>
      </c>
      <c r="BK141" s="204">
        <f>ROUND(I141*H141,2)</f>
        <v>0</v>
      </c>
      <c r="BL141" s="18" t="s">
        <v>144</v>
      </c>
      <c r="BM141" s="203" t="s">
        <v>330</v>
      </c>
    </row>
    <row r="142" spans="1:65" s="2" customFormat="1" ht="18">
      <c r="A142" s="35"/>
      <c r="B142" s="36"/>
      <c r="C142" s="37"/>
      <c r="D142" s="205" t="s">
        <v>146</v>
      </c>
      <c r="E142" s="37"/>
      <c r="F142" s="206" t="s">
        <v>329</v>
      </c>
      <c r="G142" s="37"/>
      <c r="H142" s="37"/>
      <c r="I142" s="207"/>
      <c r="J142" s="37"/>
      <c r="K142" s="37"/>
      <c r="L142" s="40"/>
      <c r="M142" s="208"/>
      <c r="N142" s="209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146</v>
      </c>
      <c r="AU142" s="18" t="s">
        <v>81</v>
      </c>
    </row>
    <row r="143" spans="1:65" s="2" customFormat="1" ht="76.400000000000006" customHeight="1">
      <c r="A143" s="35"/>
      <c r="B143" s="36"/>
      <c r="C143" s="192" t="s">
        <v>171</v>
      </c>
      <c r="D143" s="192" t="s">
        <v>139</v>
      </c>
      <c r="E143" s="193" t="s">
        <v>331</v>
      </c>
      <c r="F143" s="194" t="s">
        <v>332</v>
      </c>
      <c r="G143" s="195" t="s">
        <v>162</v>
      </c>
      <c r="H143" s="196">
        <v>45.3</v>
      </c>
      <c r="I143" s="197"/>
      <c r="J143" s="198">
        <f>ROUND(I143*H143,2)</f>
        <v>0</v>
      </c>
      <c r="K143" s="194" t="s">
        <v>143</v>
      </c>
      <c r="L143" s="40"/>
      <c r="M143" s="199" t="s">
        <v>1</v>
      </c>
      <c r="N143" s="200" t="s">
        <v>37</v>
      </c>
      <c r="O143" s="72"/>
      <c r="P143" s="201">
        <f>O143*H143</f>
        <v>0</v>
      </c>
      <c r="Q143" s="201">
        <v>0</v>
      </c>
      <c r="R143" s="201">
        <f>Q143*H143</f>
        <v>0</v>
      </c>
      <c r="S143" s="201">
        <v>0.255</v>
      </c>
      <c r="T143" s="202">
        <f>S143*H143</f>
        <v>11.551499999999999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3" t="s">
        <v>144</v>
      </c>
      <c r="AT143" s="203" t="s">
        <v>139</v>
      </c>
      <c r="AU143" s="203" t="s">
        <v>81</v>
      </c>
      <c r="AY143" s="18" t="s">
        <v>137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8" t="s">
        <v>79</v>
      </c>
      <c r="BK143" s="204">
        <f>ROUND(I143*H143,2)</f>
        <v>0</v>
      </c>
      <c r="BL143" s="18" t="s">
        <v>144</v>
      </c>
      <c r="BM143" s="203" t="s">
        <v>333</v>
      </c>
    </row>
    <row r="144" spans="1:65" s="2" customFormat="1" ht="45">
      <c r="A144" s="35"/>
      <c r="B144" s="36"/>
      <c r="C144" s="37"/>
      <c r="D144" s="205" t="s">
        <v>146</v>
      </c>
      <c r="E144" s="37"/>
      <c r="F144" s="206" t="s">
        <v>332</v>
      </c>
      <c r="G144" s="37"/>
      <c r="H144" s="37"/>
      <c r="I144" s="207"/>
      <c r="J144" s="37"/>
      <c r="K144" s="37"/>
      <c r="L144" s="40"/>
      <c r="M144" s="208"/>
      <c r="N144" s="209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146</v>
      </c>
      <c r="AU144" s="18" t="s">
        <v>81</v>
      </c>
    </row>
    <row r="145" spans="1:65" s="2" customFormat="1" ht="44.25" customHeight="1">
      <c r="A145" s="35"/>
      <c r="B145" s="36"/>
      <c r="C145" s="192" t="s">
        <v>177</v>
      </c>
      <c r="D145" s="192" t="s">
        <v>139</v>
      </c>
      <c r="E145" s="193" t="s">
        <v>140</v>
      </c>
      <c r="F145" s="194" t="s">
        <v>141</v>
      </c>
      <c r="G145" s="195" t="s">
        <v>142</v>
      </c>
      <c r="H145" s="196">
        <v>21.6</v>
      </c>
      <c r="I145" s="197"/>
      <c r="J145" s="198">
        <f>ROUND(I145*H145,2)</f>
        <v>0</v>
      </c>
      <c r="K145" s="194" t="s">
        <v>143</v>
      </c>
      <c r="L145" s="40"/>
      <c r="M145" s="199" t="s">
        <v>1</v>
      </c>
      <c r="N145" s="200" t="s">
        <v>37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144</v>
      </c>
      <c r="AT145" s="203" t="s">
        <v>139</v>
      </c>
      <c r="AU145" s="203" t="s">
        <v>81</v>
      </c>
      <c r="AY145" s="18" t="s">
        <v>137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8" t="s">
        <v>79</v>
      </c>
      <c r="BK145" s="204">
        <f>ROUND(I145*H145,2)</f>
        <v>0</v>
      </c>
      <c r="BL145" s="18" t="s">
        <v>144</v>
      </c>
      <c r="BM145" s="203" t="s">
        <v>334</v>
      </c>
    </row>
    <row r="146" spans="1:65" s="2" customFormat="1" ht="27">
      <c r="A146" s="35"/>
      <c r="B146" s="36"/>
      <c r="C146" s="37"/>
      <c r="D146" s="205" t="s">
        <v>146</v>
      </c>
      <c r="E146" s="37"/>
      <c r="F146" s="206" t="s">
        <v>141</v>
      </c>
      <c r="G146" s="37"/>
      <c r="H146" s="37"/>
      <c r="I146" s="207"/>
      <c r="J146" s="37"/>
      <c r="K146" s="37"/>
      <c r="L146" s="40"/>
      <c r="M146" s="208"/>
      <c r="N146" s="209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146</v>
      </c>
      <c r="AU146" s="18" t="s">
        <v>81</v>
      </c>
    </row>
    <row r="147" spans="1:65" s="14" customFormat="1" ht="10">
      <c r="B147" s="220"/>
      <c r="C147" s="221"/>
      <c r="D147" s="205" t="s">
        <v>147</v>
      </c>
      <c r="E147" s="222" t="s">
        <v>1</v>
      </c>
      <c r="F147" s="223" t="s">
        <v>335</v>
      </c>
      <c r="G147" s="221"/>
      <c r="H147" s="224">
        <v>21.6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147</v>
      </c>
      <c r="AU147" s="230" t="s">
        <v>81</v>
      </c>
      <c r="AV147" s="14" t="s">
        <v>81</v>
      </c>
      <c r="AW147" s="14" t="s">
        <v>29</v>
      </c>
      <c r="AX147" s="14" t="s">
        <v>79</v>
      </c>
      <c r="AY147" s="230" t="s">
        <v>137</v>
      </c>
    </row>
    <row r="148" spans="1:65" s="2" customFormat="1" ht="16.5" customHeight="1">
      <c r="A148" s="35"/>
      <c r="B148" s="36"/>
      <c r="C148" s="242" t="s">
        <v>155</v>
      </c>
      <c r="D148" s="242" t="s">
        <v>151</v>
      </c>
      <c r="E148" s="243" t="s">
        <v>336</v>
      </c>
      <c r="F148" s="244" t="s">
        <v>337</v>
      </c>
      <c r="G148" s="245" t="s">
        <v>154</v>
      </c>
      <c r="H148" s="246">
        <v>38.880000000000003</v>
      </c>
      <c r="I148" s="247"/>
      <c r="J148" s="248">
        <f>ROUND(I148*H148,2)</f>
        <v>0</v>
      </c>
      <c r="K148" s="244" t="s">
        <v>143</v>
      </c>
      <c r="L148" s="249"/>
      <c r="M148" s="250" t="s">
        <v>1</v>
      </c>
      <c r="N148" s="251" t="s">
        <v>37</v>
      </c>
      <c r="O148" s="72"/>
      <c r="P148" s="201">
        <f>O148*H148</f>
        <v>0</v>
      </c>
      <c r="Q148" s="201">
        <v>1</v>
      </c>
      <c r="R148" s="201">
        <f>Q148*H148</f>
        <v>38.880000000000003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155</v>
      </c>
      <c r="AT148" s="203" t="s">
        <v>151</v>
      </c>
      <c r="AU148" s="203" t="s">
        <v>81</v>
      </c>
      <c r="AY148" s="18" t="s">
        <v>137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8" t="s">
        <v>79</v>
      </c>
      <c r="BK148" s="204">
        <f>ROUND(I148*H148,2)</f>
        <v>0</v>
      </c>
      <c r="BL148" s="18" t="s">
        <v>144</v>
      </c>
      <c r="BM148" s="203" t="s">
        <v>338</v>
      </c>
    </row>
    <row r="149" spans="1:65" s="2" customFormat="1" ht="10">
      <c r="A149" s="35"/>
      <c r="B149" s="36"/>
      <c r="C149" s="37"/>
      <c r="D149" s="205" t="s">
        <v>146</v>
      </c>
      <c r="E149" s="37"/>
      <c r="F149" s="206" t="s">
        <v>337</v>
      </c>
      <c r="G149" s="37"/>
      <c r="H149" s="37"/>
      <c r="I149" s="207"/>
      <c r="J149" s="37"/>
      <c r="K149" s="37"/>
      <c r="L149" s="40"/>
      <c r="M149" s="208"/>
      <c r="N149" s="209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146</v>
      </c>
      <c r="AU149" s="18" t="s">
        <v>81</v>
      </c>
    </row>
    <row r="150" spans="1:65" s="14" customFormat="1" ht="10">
      <c r="B150" s="220"/>
      <c r="C150" s="221"/>
      <c r="D150" s="205" t="s">
        <v>147</v>
      </c>
      <c r="E150" s="222" t="s">
        <v>1</v>
      </c>
      <c r="F150" s="223" t="s">
        <v>339</v>
      </c>
      <c r="G150" s="221"/>
      <c r="H150" s="224">
        <v>38.880000000000003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147</v>
      </c>
      <c r="AU150" s="230" t="s">
        <v>81</v>
      </c>
      <c r="AV150" s="14" t="s">
        <v>81</v>
      </c>
      <c r="AW150" s="14" t="s">
        <v>29</v>
      </c>
      <c r="AX150" s="14" t="s">
        <v>79</v>
      </c>
      <c r="AY150" s="230" t="s">
        <v>137</v>
      </c>
    </row>
    <row r="151" spans="1:65" s="2" customFormat="1" ht="49" customHeight="1">
      <c r="A151" s="35"/>
      <c r="B151" s="36"/>
      <c r="C151" s="192" t="s">
        <v>186</v>
      </c>
      <c r="D151" s="192" t="s">
        <v>139</v>
      </c>
      <c r="E151" s="193" t="s">
        <v>340</v>
      </c>
      <c r="F151" s="194" t="s">
        <v>341</v>
      </c>
      <c r="G151" s="195" t="s">
        <v>224</v>
      </c>
      <c r="H151" s="196">
        <v>25</v>
      </c>
      <c r="I151" s="197"/>
      <c r="J151" s="198">
        <f>ROUND(I151*H151,2)</f>
        <v>0</v>
      </c>
      <c r="K151" s="194" t="s">
        <v>143</v>
      </c>
      <c r="L151" s="40"/>
      <c r="M151" s="199" t="s">
        <v>1</v>
      </c>
      <c r="N151" s="200" t="s">
        <v>37</v>
      </c>
      <c r="O151" s="7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3" t="s">
        <v>144</v>
      </c>
      <c r="AT151" s="203" t="s">
        <v>139</v>
      </c>
      <c r="AU151" s="203" t="s">
        <v>81</v>
      </c>
      <c r="AY151" s="18" t="s">
        <v>137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8" t="s">
        <v>79</v>
      </c>
      <c r="BK151" s="204">
        <f>ROUND(I151*H151,2)</f>
        <v>0</v>
      </c>
      <c r="BL151" s="18" t="s">
        <v>144</v>
      </c>
      <c r="BM151" s="203" t="s">
        <v>342</v>
      </c>
    </row>
    <row r="152" spans="1:65" s="2" customFormat="1" ht="27">
      <c r="A152" s="35"/>
      <c r="B152" s="36"/>
      <c r="C152" s="37"/>
      <c r="D152" s="205" t="s">
        <v>146</v>
      </c>
      <c r="E152" s="37"/>
      <c r="F152" s="206" t="s">
        <v>341</v>
      </c>
      <c r="G152" s="37"/>
      <c r="H152" s="37"/>
      <c r="I152" s="207"/>
      <c r="J152" s="37"/>
      <c r="K152" s="37"/>
      <c r="L152" s="40"/>
      <c r="M152" s="208"/>
      <c r="N152" s="209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146</v>
      </c>
      <c r="AU152" s="18" t="s">
        <v>81</v>
      </c>
    </row>
    <row r="153" spans="1:65" s="2" customFormat="1" ht="49" customHeight="1">
      <c r="A153" s="35"/>
      <c r="B153" s="36"/>
      <c r="C153" s="192" t="s">
        <v>190</v>
      </c>
      <c r="D153" s="192" t="s">
        <v>139</v>
      </c>
      <c r="E153" s="193" t="s">
        <v>343</v>
      </c>
      <c r="F153" s="194" t="s">
        <v>344</v>
      </c>
      <c r="G153" s="195" t="s">
        <v>224</v>
      </c>
      <c r="H153" s="196">
        <v>10</v>
      </c>
      <c r="I153" s="197"/>
      <c r="J153" s="198">
        <f>ROUND(I153*H153,2)</f>
        <v>0</v>
      </c>
      <c r="K153" s="194" t="s">
        <v>143</v>
      </c>
      <c r="L153" s="40"/>
      <c r="M153" s="199" t="s">
        <v>1</v>
      </c>
      <c r="N153" s="200" t="s">
        <v>37</v>
      </c>
      <c r="O153" s="7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3" t="s">
        <v>144</v>
      </c>
      <c r="AT153" s="203" t="s">
        <v>139</v>
      </c>
      <c r="AU153" s="203" t="s">
        <v>81</v>
      </c>
      <c r="AY153" s="18" t="s">
        <v>137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8" t="s">
        <v>79</v>
      </c>
      <c r="BK153" s="204">
        <f>ROUND(I153*H153,2)</f>
        <v>0</v>
      </c>
      <c r="BL153" s="18" t="s">
        <v>144</v>
      </c>
      <c r="BM153" s="203" t="s">
        <v>345</v>
      </c>
    </row>
    <row r="154" spans="1:65" s="2" customFormat="1" ht="27">
      <c r="A154" s="35"/>
      <c r="B154" s="36"/>
      <c r="C154" s="37"/>
      <c r="D154" s="205" t="s">
        <v>146</v>
      </c>
      <c r="E154" s="37"/>
      <c r="F154" s="206" t="s">
        <v>344</v>
      </c>
      <c r="G154" s="37"/>
      <c r="H154" s="37"/>
      <c r="I154" s="207"/>
      <c r="J154" s="37"/>
      <c r="K154" s="37"/>
      <c r="L154" s="40"/>
      <c r="M154" s="208"/>
      <c r="N154" s="209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146</v>
      </c>
      <c r="AU154" s="18" t="s">
        <v>81</v>
      </c>
    </row>
    <row r="155" spans="1:65" s="2" customFormat="1" ht="49" customHeight="1">
      <c r="A155" s="35"/>
      <c r="B155" s="36"/>
      <c r="C155" s="192" t="s">
        <v>195</v>
      </c>
      <c r="D155" s="192" t="s">
        <v>139</v>
      </c>
      <c r="E155" s="193" t="s">
        <v>346</v>
      </c>
      <c r="F155" s="194" t="s">
        <v>347</v>
      </c>
      <c r="G155" s="195" t="s">
        <v>224</v>
      </c>
      <c r="H155" s="196">
        <v>2</v>
      </c>
      <c r="I155" s="197"/>
      <c r="J155" s="198">
        <f>ROUND(I155*H155,2)</f>
        <v>0</v>
      </c>
      <c r="K155" s="194" t="s">
        <v>143</v>
      </c>
      <c r="L155" s="40"/>
      <c r="M155" s="199" t="s">
        <v>1</v>
      </c>
      <c r="N155" s="200" t="s">
        <v>37</v>
      </c>
      <c r="O155" s="7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3" t="s">
        <v>144</v>
      </c>
      <c r="AT155" s="203" t="s">
        <v>139</v>
      </c>
      <c r="AU155" s="203" t="s">
        <v>81</v>
      </c>
      <c r="AY155" s="18" t="s">
        <v>137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8" t="s">
        <v>79</v>
      </c>
      <c r="BK155" s="204">
        <f>ROUND(I155*H155,2)</f>
        <v>0</v>
      </c>
      <c r="BL155" s="18" t="s">
        <v>144</v>
      </c>
      <c r="BM155" s="203" t="s">
        <v>348</v>
      </c>
    </row>
    <row r="156" spans="1:65" s="2" customFormat="1" ht="27">
      <c r="A156" s="35"/>
      <c r="B156" s="36"/>
      <c r="C156" s="37"/>
      <c r="D156" s="205" t="s">
        <v>146</v>
      </c>
      <c r="E156" s="37"/>
      <c r="F156" s="206" t="s">
        <v>347</v>
      </c>
      <c r="G156" s="37"/>
      <c r="H156" s="37"/>
      <c r="I156" s="207"/>
      <c r="J156" s="37"/>
      <c r="K156" s="37"/>
      <c r="L156" s="40"/>
      <c r="M156" s="208"/>
      <c r="N156" s="209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146</v>
      </c>
      <c r="AU156" s="18" t="s">
        <v>81</v>
      </c>
    </row>
    <row r="157" spans="1:65" s="2" customFormat="1" ht="66.75" customHeight="1">
      <c r="A157" s="35"/>
      <c r="B157" s="36"/>
      <c r="C157" s="192" t="s">
        <v>8</v>
      </c>
      <c r="D157" s="192" t="s">
        <v>139</v>
      </c>
      <c r="E157" s="193" t="s">
        <v>349</v>
      </c>
      <c r="F157" s="194" t="s">
        <v>350</v>
      </c>
      <c r="G157" s="195" t="s">
        <v>142</v>
      </c>
      <c r="H157" s="196">
        <v>5.7</v>
      </c>
      <c r="I157" s="197"/>
      <c r="J157" s="198">
        <f>ROUND(I157*H157,2)</f>
        <v>0</v>
      </c>
      <c r="K157" s="194" t="s">
        <v>143</v>
      </c>
      <c r="L157" s="40"/>
      <c r="M157" s="199" t="s">
        <v>1</v>
      </c>
      <c r="N157" s="200" t="s">
        <v>37</v>
      </c>
      <c r="O157" s="72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3" t="s">
        <v>144</v>
      </c>
      <c r="AT157" s="203" t="s">
        <v>139</v>
      </c>
      <c r="AU157" s="203" t="s">
        <v>81</v>
      </c>
      <c r="AY157" s="18" t="s">
        <v>137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8" t="s">
        <v>79</v>
      </c>
      <c r="BK157" s="204">
        <f>ROUND(I157*H157,2)</f>
        <v>0</v>
      </c>
      <c r="BL157" s="18" t="s">
        <v>144</v>
      </c>
      <c r="BM157" s="203" t="s">
        <v>351</v>
      </c>
    </row>
    <row r="158" spans="1:65" s="2" customFormat="1" ht="36">
      <c r="A158" s="35"/>
      <c r="B158" s="36"/>
      <c r="C158" s="37"/>
      <c r="D158" s="205" t="s">
        <v>146</v>
      </c>
      <c r="E158" s="37"/>
      <c r="F158" s="206" t="s">
        <v>350</v>
      </c>
      <c r="G158" s="37"/>
      <c r="H158" s="37"/>
      <c r="I158" s="207"/>
      <c r="J158" s="37"/>
      <c r="K158" s="37"/>
      <c r="L158" s="40"/>
      <c r="M158" s="208"/>
      <c r="N158" s="209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146</v>
      </c>
      <c r="AU158" s="18" t="s">
        <v>81</v>
      </c>
    </row>
    <row r="159" spans="1:65" s="14" customFormat="1" ht="10">
      <c r="B159" s="220"/>
      <c r="C159" s="221"/>
      <c r="D159" s="205" t="s">
        <v>147</v>
      </c>
      <c r="E159" s="222" t="s">
        <v>1</v>
      </c>
      <c r="F159" s="223" t="s">
        <v>352</v>
      </c>
      <c r="G159" s="221"/>
      <c r="H159" s="224">
        <v>5.7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147</v>
      </c>
      <c r="AU159" s="230" t="s">
        <v>81</v>
      </c>
      <c r="AV159" s="14" t="s">
        <v>81</v>
      </c>
      <c r="AW159" s="14" t="s">
        <v>29</v>
      </c>
      <c r="AX159" s="14" t="s">
        <v>79</v>
      </c>
      <c r="AY159" s="230" t="s">
        <v>137</v>
      </c>
    </row>
    <row r="160" spans="1:65" s="2" customFormat="1" ht="16.5" customHeight="1">
      <c r="A160" s="35"/>
      <c r="B160" s="36"/>
      <c r="C160" s="242" t="s">
        <v>205</v>
      </c>
      <c r="D160" s="242" t="s">
        <v>151</v>
      </c>
      <c r="E160" s="243" t="s">
        <v>353</v>
      </c>
      <c r="F160" s="244" t="s">
        <v>354</v>
      </c>
      <c r="G160" s="245" t="s">
        <v>154</v>
      </c>
      <c r="H160" s="246">
        <v>11.4</v>
      </c>
      <c r="I160" s="247"/>
      <c r="J160" s="248">
        <f>ROUND(I160*H160,2)</f>
        <v>0</v>
      </c>
      <c r="K160" s="244" t="s">
        <v>143</v>
      </c>
      <c r="L160" s="249"/>
      <c r="M160" s="250" t="s">
        <v>1</v>
      </c>
      <c r="N160" s="251" t="s">
        <v>37</v>
      </c>
      <c r="O160" s="72"/>
      <c r="P160" s="201">
        <f>O160*H160</f>
        <v>0</v>
      </c>
      <c r="Q160" s="201">
        <v>1</v>
      </c>
      <c r="R160" s="201">
        <f>Q160*H160</f>
        <v>11.4</v>
      </c>
      <c r="S160" s="201">
        <v>0</v>
      </c>
      <c r="T160" s="20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3" t="s">
        <v>155</v>
      </c>
      <c r="AT160" s="203" t="s">
        <v>151</v>
      </c>
      <c r="AU160" s="203" t="s">
        <v>81</v>
      </c>
      <c r="AY160" s="18" t="s">
        <v>137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8" t="s">
        <v>79</v>
      </c>
      <c r="BK160" s="204">
        <f>ROUND(I160*H160,2)</f>
        <v>0</v>
      </c>
      <c r="BL160" s="18" t="s">
        <v>144</v>
      </c>
      <c r="BM160" s="203" t="s">
        <v>355</v>
      </c>
    </row>
    <row r="161" spans="1:65" s="2" customFormat="1" ht="10">
      <c r="A161" s="35"/>
      <c r="B161" s="36"/>
      <c r="C161" s="37"/>
      <c r="D161" s="205" t="s">
        <v>146</v>
      </c>
      <c r="E161" s="37"/>
      <c r="F161" s="206" t="s">
        <v>354</v>
      </c>
      <c r="G161" s="37"/>
      <c r="H161" s="37"/>
      <c r="I161" s="207"/>
      <c r="J161" s="37"/>
      <c r="K161" s="37"/>
      <c r="L161" s="40"/>
      <c r="M161" s="208"/>
      <c r="N161" s="209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146</v>
      </c>
      <c r="AU161" s="18" t="s">
        <v>81</v>
      </c>
    </row>
    <row r="162" spans="1:65" s="14" customFormat="1" ht="10">
      <c r="B162" s="220"/>
      <c r="C162" s="221"/>
      <c r="D162" s="205" t="s">
        <v>147</v>
      </c>
      <c r="E162" s="222" t="s">
        <v>1</v>
      </c>
      <c r="F162" s="223" t="s">
        <v>356</v>
      </c>
      <c r="G162" s="221"/>
      <c r="H162" s="224">
        <v>11.4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147</v>
      </c>
      <c r="AU162" s="230" t="s">
        <v>81</v>
      </c>
      <c r="AV162" s="14" t="s">
        <v>81</v>
      </c>
      <c r="AW162" s="14" t="s">
        <v>29</v>
      </c>
      <c r="AX162" s="14" t="s">
        <v>79</v>
      </c>
      <c r="AY162" s="230" t="s">
        <v>137</v>
      </c>
    </row>
    <row r="163" spans="1:65" s="12" customFormat="1" ht="22.75" customHeight="1">
      <c r="B163" s="176"/>
      <c r="C163" s="177"/>
      <c r="D163" s="178" t="s">
        <v>71</v>
      </c>
      <c r="E163" s="190" t="s">
        <v>81</v>
      </c>
      <c r="F163" s="190" t="s">
        <v>357</v>
      </c>
      <c r="G163" s="177"/>
      <c r="H163" s="177"/>
      <c r="I163" s="180"/>
      <c r="J163" s="191">
        <f>BK163</f>
        <v>0</v>
      </c>
      <c r="K163" s="177"/>
      <c r="L163" s="182"/>
      <c r="M163" s="183"/>
      <c r="N163" s="184"/>
      <c r="O163" s="184"/>
      <c r="P163" s="185">
        <v>0</v>
      </c>
      <c r="Q163" s="184"/>
      <c r="R163" s="185">
        <v>0</v>
      </c>
      <c r="S163" s="184"/>
      <c r="T163" s="186">
        <v>0</v>
      </c>
      <c r="AR163" s="187" t="s">
        <v>79</v>
      </c>
      <c r="AT163" s="188" t="s">
        <v>71</v>
      </c>
      <c r="AU163" s="188" t="s">
        <v>79</v>
      </c>
      <c r="AY163" s="187" t="s">
        <v>137</v>
      </c>
      <c r="BK163" s="189">
        <v>0</v>
      </c>
    </row>
    <row r="164" spans="1:65" s="12" customFormat="1" ht="22.75" customHeight="1">
      <c r="B164" s="176"/>
      <c r="C164" s="177"/>
      <c r="D164" s="178" t="s">
        <v>71</v>
      </c>
      <c r="E164" s="190" t="s">
        <v>159</v>
      </c>
      <c r="F164" s="190" t="s">
        <v>358</v>
      </c>
      <c r="G164" s="177"/>
      <c r="H164" s="177"/>
      <c r="I164" s="180"/>
      <c r="J164" s="191">
        <f>BK164</f>
        <v>0</v>
      </c>
      <c r="K164" s="177"/>
      <c r="L164" s="182"/>
      <c r="M164" s="183"/>
      <c r="N164" s="184"/>
      <c r="O164" s="184"/>
      <c r="P164" s="185">
        <f>SUM(P165:P194)</f>
        <v>0</v>
      </c>
      <c r="Q164" s="184"/>
      <c r="R164" s="185">
        <f>SUM(R165:R194)</f>
        <v>8.2918599999999998</v>
      </c>
      <c r="S164" s="184"/>
      <c r="T164" s="186">
        <f>SUM(T165:T194)</f>
        <v>0</v>
      </c>
      <c r="AR164" s="187" t="s">
        <v>79</v>
      </c>
      <c r="AT164" s="188" t="s">
        <v>71</v>
      </c>
      <c r="AU164" s="188" t="s">
        <v>79</v>
      </c>
      <c r="AY164" s="187" t="s">
        <v>137</v>
      </c>
      <c r="BK164" s="189">
        <f>SUM(BK165:BK194)</f>
        <v>0</v>
      </c>
    </row>
    <row r="165" spans="1:65" s="2" customFormat="1" ht="44.25" customHeight="1">
      <c r="A165" s="35"/>
      <c r="B165" s="36"/>
      <c r="C165" s="192" t="s">
        <v>209</v>
      </c>
      <c r="D165" s="192" t="s">
        <v>139</v>
      </c>
      <c r="E165" s="193" t="s">
        <v>359</v>
      </c>
      <c r="F165" s="194" t="s">
        <v>360</v>
      </c>
      <c r="G165" s="195" t="s">
        <v>224</v>
      </c>
      <c r="H165" s="196">
        <v>26</v>
      </c>
      <c r="I165" s="197"/>
      <c r="J165" s="198">
        <f>ROUND(I165*H165,2)</f>
        <v>0</v>
      </c>
      <c r="K165" s="194" t="s">
        <v>143</v>
      </c>
      <c r="L165" s="40"/>
      <c r="M165" s="199" t="s">
        <v>1</v>
      </c>
      <c r="N165" s="200" t="s">
        <v>37</v>
      </c>
      <c r="O165" s="72"/>
      <c r="P165" s="201">
        <f>O165*H165</f>
        <v>0</v>
      </c>
      <c r="Q165" s="201">
        <v>0.17488999999999999</v>
      </c>
      <c r="R165" s="201">
        <f>Q165*H165</f>
        <v>4.5471399999999997</v>
      </c>
      <c r="S165" s="201">
        <v>0</v>
      </c>
      <c r="T165" s="20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3" t="s">
        <v>144</v>
      </c>
      <c r="AT165" s="203" t="s">
        <v>139</v>
      </c>
      <c r="AU165" s="203" t="s">
        <v>81</v>
      </c>
      <c r="AY165" s="18" t="s">
        <v>137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8" t="s">
        <v>79</v>
      </c>
      <c r="BK165" s="204">
        <f>ROUND(I165*H165,2)</f>
        <v>0</v>
      </c>
      <c r="BL165" s="18" t="s">
        <v>144</v>
      </c>
      <c r="BM165" s="203" t="s">
        <v>361</v>
      </c>
    </row>
    <row r="166" spans="1:65" s="2" customFormat="1" ht="27">
      <c r="A166" s="35"/>
      <c r="B166" s="36"/>
      <c r="C166" s="37"/>
      <c r="D166" s="205" t="s">
        <v>146</v>
      </c>
      <c r="E166" s="37"/>
      <c r="F166" s="206" t="s">
        <v>360</v>
      </c>
      <c r="G166" s="37"/>
      <c r="H166" s="37"/>
      <c r="I166" s="207"/>
      <c r="J166" s="37"/>
      <c r="K166" s="37"/>
      <c r="L166" s="40"/>
      <c r="M166" s="208"/>
      <c r="N166" s="209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146</v>
      </c>
      <c r="AU166" s="18" t="s">
        <v>81</v>
      </c>
    </row>
    <row r="167" spans="1:65" s="2" customFormat="1" ht="33" customHeight="1">
      <c r="A167" s="35"/>
      <c r="B167" s="36"/>
      <c r="C167" s="242" t="s">
        <v>221</v>
      </c>
      <c r="D167" s="242" t="s">
        <v>151</v>
      </c>
      <c r="E167" s="243" t="s">
        <v>362</v>
      </c>
      <c r="F167" s="244" t="s">
        <v>363</v>
      </c>
      <c r="G167" s="245" t="s">
        <v>224</v>
      </c>
      <c r="H167" s="246">
        <v>26</v>
      </c>
      <c r="I167" s="247"/>
      <c r="J167" s="248">
        <f>ROUND(I167*H167,2)</f>
        <v>0</v>
      </c>
      <c r="K167" s="244" t="s">
        <v>143</v>
      </c>
      <c r="L167" s="249"/>
      <c r="M167" s="250" t="s">
        <v>1</v>
      </c>
      <c r="N167" s="251" t="s">
        <v>37</v>
      </c>
      <c r="O167" s="72"/>
      <c r="P167" s="201">
        <f>O167*H167</f>
        <v>0</v>
      </c>
      <c r="Q167" s="201">
        <v>5.3E-3</v>
      </c>
      <c r="R167" s="201">
        <f>Q167*H167</f>
        <v>0.13780000000000001</v>
      </c>
      <c r="S167" s="201">
        <v>0</v>
      </c>
      <c r="T167" s="20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3" t="s">
        <v>155</v>
      </c>
      <c r="AT167" s="203" t="s">
        <v>151</v>
      </c>
      <c r="AU167" s="203" t="s">
        <v>81</v>
      </c>
      <c r="AY167" s="18" t="s">
        <v>137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8" t="s">
        <v>79</v>
      </c>
      <c r="BK167" s="204">
        <f>ROUND(I167*H167,2)</f>
        <v>0</v>
      </c>
      <c r="BL167" s="18" t="s">
        <v>144</v>
      </c>
      <c r="BM167" s="203" t="s">
        <v>364</v>
      </c>
    </row>
    <row r="168" spans="1:65" s="2" customFormat="1" ht="18">
      <c r="A168" s="35"/>
      <c r="B168" s="36"/>
      <c r="C168" s="37"/>
      <c r="D168" s="205" t="s">
        <v>146</v>
      </c>
      <c r="E168" s="37"/>
      <c r="F168" s="206" t="s">
        <v>363</v>
      </c>
      <c r="G168" s="37"/>
      <c r="H168" s="37"/>
      <c r="I168" s="207"/>
      <c r="J168" s="37"/>
      <c r="K168" s="37"/>
      <c r="L168" s="40"/>
      <c r="M168" s="208"/>
      <c r="N168" s="209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146</v>
      </c>
      <c r="AU168" s="18" t="s">
        <v>81</v>
      </c>
    </row>
    <row r="169" spans="1:65" s="2" customFormat="1" ht="33" customHeight="1">
      <c r="A169" s="35"/>
      <c r="B169" s="36"/>
      <c r="C169" s="192" t="s">
        <v>226</v>
      </c>
      <c r="D169" s="192" t="s">
        <v>139</v>
      </c>
      <c r="E169" s="193" t="s">
        <v>365</v>
      </c>
      <c r="F169" s="194" t="s">
        <v>366</v>
      </c>
      <c r="G169" s="195" t="s">
        <v>224</v>
      </c>
      <c r="H169" s="196">
        <v>2</v>
      </c>
      <c r="I169" s="197"/>
      <c r="J169" s="198">
        <f>ROUND(I169*H169,2)</f>
        <v>0</v>
      </c>
      <c r="K169" s="194" t="s">
        <v>143</v>
      </c>
      <c r="L169" s="40"/>
      <c r="M169" s="199" t="s">
        <v>1</v>
      </c>
      <c r="N169" s="200" t="s">
        <v>37</v>
      </c>
      <c r="O169" s="72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3" t="s">
        <v>144</v>
      </c>
      <c r="AT169" s="203" t="s">
        <v>139</v>
      </c>
      <c r="AU169" s="203" t="s">
        <v>81</v>
      </c>
      <c r="AY169" s="18" t="s">
        <v>137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8" t="s">
        <v>79</v>
      </c>
      <c r="BK169" s="204">
        <f>ROUND(I169*H169,2)</f>
        <v>0</v>
      </c>
      <c r="BL169" s="18" t="s">
        <v>144</v>
      </c>
      <c r="BM169" s="203" t="s">
        <v>367</v>
      </c>
    </row>
    <row r="170" spans="1:65" s="2" customFormat="1" ht="18">
      <c r="A170" s="35"/>
      <c r="B170" s="36"/>
      <c r="C170" s="37"/>
      <c r="D170" s="205" t="s">
        <v>146</v>
      </c>
      <c r="E170" s="37"/>
      <c r="F170" s="206" t="s">
        <v>366</v>
      </c>
      <c r="G170" s="37"/>
      <c r="H170" s="37"/>
      <c r="I170" s="207"/>
      <c r="J170" s="37"/>
      <c r="K170" s="37"/>
      <c r="L170" s="40"/>
      <c r="M170" s="208"/>
      <c r="N170" s="209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146</v>
      </c>
      <c r="AU170" s="18" t="s">
        <v>81</v>
      </c>
    </row>
    <row r="171" spans="1:65" s="2" customFormat="1" ht="21.75" customHeight="1">
      <c r="A171" s="35"/>
      <c r="B171" s="36"/>
      <c r="C171" s="242" t="s">
        <v>232</v>
      </c>
      <c r="D171" s="242" t="s">
        <v>151</v>
      </c>
      <c r="E171" s="243" t="s">
        <v>368</v>
      </c>
      <c r="F171" s="244" t="s">
        <v>369</v>
      </c>
      <c r="G171" s="245" t="s">
        <v>224</v>
      </c>
      <c r="H171" s="246">
        <v>1</v>
      </c>
      <c r="I171" s="247"/>
      <c r="J171" s="248">
        <f>ROUND(I171*H171,2)</f>
        <v>0</v>
      </c>
      <c r="K171" s="244" t="s">
        <v>1</v>
      </c>
      <c r="L171" s="249"/>
      <c r="M171" s="250" t="s">
        <v>1</v>
      </c>
      <c r="N171" s="251" t="s">
        <v>37</v>
      </c>
      <c r="O171" s="72"/>
      <c r="P171" s="201">
        <f>O171*H171</f>
        <v>0</v>
      </c>
      <c r="Q171" s="201">
        <v>5.5030000000000003E-2</v>
      </c>
      <c r="R171" s="201">
        <f>Q171*H171</f>
        <v>5.5030000000000003E-2</v>
      </c>
      <c r="S171" s="201">
        <v>0</v>
      </c>
      <c r="T171" s="20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3" t="s">
        <v>155</v>
      </c>
      <c r="AT171" s="203" t="s">
        <v>151</v>
      </c>
      <c r="AU171" s="203" t="s">
        <v>81</v>
      </c>
      <c r="AY171" s="18" t="s">
        <v>137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8" t="s">
        <v>79</v>
      </c>
      <c r="BK171" s="204">
        <f>ROUND(I171*H171,2)</f>
        <v>0</v>
      </c>
      <c r="BL171" s="18" t="s">
        <v>144</v>
      </c>
      <c r="BM171" s="203" t="s">
        <v>370</v>
      </c>
    </row>
    <row r="172" spans="1:65" s="2" customFormat="1" ht="10">
      <c r="A172" s="35"/>
      <c r="B172" s="36"/>
      <c r="C172" s="37"/>
      <c r="D172" s="205" t="s">
        <v>146</v>
      </c>
      <c r="E172" s="37"/>
      <c r="F172" s="206" t="s">
        <v>369</v>
      </c>
      <c r="G172" s="37"/>
      <c r="H172" s="37"/>
      <c r="I172" s="207"/>
      <c r="J172" s="37"/>
      <c r="K172" s="37"/>
      <c r="L172" s="40"/>
      <c r="M172" s="208"/>
      <c r="N172" s="209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146</v>
      </c>
      <c r="AU172" s="18" t="s">
        <v>81</v>
      </c>
    </row>
    <row r="173" spans="1:65" s="2" customFormat="1" ht="24.15" customHeight="1">
      <c r="A173" s="35"/>
      <c r="B173" s="36"/>
      <c r="C173" s="192" t="s">
        <v>237</v>
      </c>
      <c r="D173" s="192" t="s">
        <v>139</v>
      </c>
      <c r="E173" s="193" t="s">
        <v>371</v>
      </c>
      <c r="F173" s="194" t="s">
        <v>372</v>
      </c>
      <c r="G173" s="195" t="s">
        <v>224</v>
      </c>
      <c r="H173" s="196">
        <v>26</v>
      </c>
      <c r="I173" s="197"/>
      <c r="J173" s="198">
        <f>ROUND(I173*H173,2)</f>
        <v>0</v>
      </c>
      <c r="K173" s="194" t="s">
        <v>143</v>
      </c>
      <c r="L173" s="40"/>
      <c r="M173" s="199" t="s">
        <v>1</v>
      </c>
      <c r="N173" s="200" t="s">
        <v>37</v>
      </c>
      <c r="O173" s="72"/>
      <c r="P173" s="201">
        <f>O173*H173</f>
        <v>0</v>
      </c>
      <c r="Q173" s="201">
        <v>1.1999999999999999E-3</v>
      </c>
      <c r="R173" s="201">
        <f>Q173*H173</f>
        <v>3.1199999999999999E-2</v>
      </c>
      <c r="S173" s="201">
        <v>0</v>
      </c>
      <c r="T173" s="20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3" t="s">
        <v>144</v>
      </c>
      <c r="AT173" s="203" t="s">
        <v>139</v>
      </c>
      <c r="AU173" s="203" t="s">
        <v>81</v>
      </c>
      <c r="AY173" s="18" t="s">
        <v>137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8" t="s">
        <v>79</v>
      </c>
      <c r="BK173" s="204">
        <f>ROUND(I173*H173,2)</f>
        <v>0</v>
      </c>
      <c r="BL173" s="18" t="s">
        <v>144</v>
      </c>
      <c r="BM173" s="203" t="s">
        <v>373</v>
      </c>
    </row>
    <row r="174" spans="1:65" s="2" customFormat="1" ht="18">
      <c r="A174" s="35"/>
      <c r="B174" s="36"/>
      <c r="C174" s="37"/>
      <c r="D174" s="205" t="s">
        <v>146</v>
      </c>
      <c r="E174" s="37"/>
      <c r="F174" s="206" t="s">
        <v>372</v>
      </c>
      <c r="G174" s="37"/>
      <c r="H174" s="37"/>
      <c r="I174" s="207"/>
      <c r="J174" s="37"/>
      <c r="K174" s="37"/>
      <c r="L174" s="40"/>
      <c r="M174" s="208"/>
      <c r="N174" s="209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146</v>
      </c>
      <c r="AU174" s="18" t="s">
        <v>81</v>
      </c>
    </row>
    <row r="175" spans="1:65" s="2" customFormat="1" ht="37.75" customHeight="1">
      <c r="A175" s="35"/>
      <c r="B175" s="36"/>
      <c r="C175" s="242" t="s">
        <v>241</v>
      </c>
      <c r="D175" s="242" t="s">
        <v>151</v>
      </c>
      <c r="E175" s="243" t="s">
        <v>374</v>
      </c>
      <c r="F175" s="244" t="s">
        <v>375</v>
      </c>
      <c r="G175" s="245" t="s">
        <v>224</v>
      </c>
      <c r="H175" s="246">
        <v>26</v>
      </c>
      <c r="I175" s="247"/>
      <c r="J175" s="248">
        <f>ROUND(I175*H175,2)</f>
        <v>0</v>
      </c>
      <c r="K175" s="244" t="s">
        <v>143</v>
      </c>
      <c r="L175" s="249"/>
      <c r="M175" s="250" t="s">
        <v>1</v>
      </c>
      <c r="N175" s="251" t="s">
        <v>37</v>
      </c>
      <c r="O175" s="72"/>
      <c r="P175" s="201">
        <f>O175*H175</f>
        <v>0</v>
      </c>
      <c r="Q175" s="201">
        <v>0.11600000000000001</v>
      </c>
      <c r="R175" s="201">
        <f>Q175*H175</f>
        <v>3.016</v>
      </c>
      <c r="S175" s="201">
        <v>0</v>
      </c>
      <c r="T175" s="20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3" t="s">
        <v>155</v>
      </c>
      <c r="AT175" s="203" t="s">
        <v>151</v>
      </c>
      <c r="AU175" s="203" t="s">
        <v>81</v>
      </c>
      <c r="AY175" s="18" t="s">
        <v>137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8" t="s">
        <v>79</v>
      </c>
      <c r="BK175" s="204">
        <f>ROUND(I175*H175,2)</f>
        <v>0</v>
      </c>
      <c r="BL175" s="18" t="s">
        <v>144</v>
      </c>
      <c r="BM175" s="203" t="s">
        <v>376</v>
      </c>
    </row>
    <row r="176" spans="1:65" s="2" customFormat="1" ht="18">
      <c r="A176" s="35"/>
      <c r="B176" s="36"/>
      <c r="C176" s="37"/>
      <c r="D176" s="205" t="s">
        <v>146</v>
      </c>
      <c r="E176" s="37"/>
      <c r="F176" s="206" t="s">
        <v>375</v>
      </c>
      <c r="G176" s="37"/>
      <c r="H176" s="37"/>
      <c r="I176" s="207"/>
      <c r="J176" s="37"/>
      <c r="K176" s="37"/>
      <c r="L176" s="40"/>
      <c r="M176" s="208"/>
      <c r="N176" s="209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146</v>
      </c>
      <c r="AU176" s="18" t="s">
        <v>81</v>
      </c>
    </row>
    <row r="177" spans="1:65" s="2" customFormat="1" ht="33" customHeight="1">
      <c r="A177" s="35"/>
      <c r="B177" s="36"/>
      <c r="C177" s="192" t="s">
        <v>245</v>
      </c>
      <c r="D177" s="192" t="s">
        <v>139</v>
      </c>
      <c r="E177" s="193" t="s">
        <v>377</v>
      </c>
      <c r="F177" s="194" t="s">
        <v>378</v>
      </c>
      <c r="G177" s="195" t="s">
        <v>379</v>
      </c>
      <c r="H177" s="196">
        <v>49</v>
      </c>
      <c r="I177" s="197"/>
      <c r="J177" s="198">
        <f>ROUND(I177*H177,2)</f>
        <v>0</v>
      </c>
      <c r="K177" s="194" t="s">
        <v>1</v>
      </c>
      <c r="L177" s="40"/>
      <c r="M177" s="199" t="s">
        <v>1</v>
      </c>
      <c r="N177" s="200" t="s">
        <v>37</v>
      </c>
      <c r="O177" s="72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3" t="s">
        <v>144</v>
      </c>
      <c r="AT177" s="203" t="s">
        <v>139</v>
      </c>
      <c r="AU177" s="203" t="s">
        <v>81</v>
      </c>
      <c r="AY177" s="18" t="s">
        <v>137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8" t="s">
        <v>79</v>
      </c>
      <c r="BK177" s="204">
        <f>ROUND(I177*H177,2)</f>
        <v>0</v>
      </c>
      <c r="BL177" s="18" t="s">
        <v>144</v>
      </c>
      <c r="BM177" s="203" t="s">
        <v>380</v>
      </c>
    </row>
    <row r="178" spans="1:65" s="2" customFormat="1" ht="18">
      <c r="A178" s="35"/>
      <c r="B178" s="36"/>
      <c r="C178" s="37"/>
      <c r="D178" s="205" t="s">
        <v>146</v>
      </c>
      <c r="E178" s="37"/>
      <c r="F178" s="206" t="s">
        <v>378</v>
      </c>
      <c r="G178" s="37"/>
      <c r="H178" s="37"/>
      <c r="I178" s="207"/>
      <c r="J178" s="37"/>
      <c r="K178" s="37"/>
      <c r="L178" s="40"/>
      <c r="M178" s="208"/>
      <c r="N178" s="209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146</v>
      </c>
      <c r="AU178" s="18" t="s">
        <v>81</v>
      </c>
    </row>
    <row r="179" spans="1:65" s="14" customFormat="1" ht="10">
      <c r="B179" s="220"/>
      <c r="C179" s="221"/>
      <c r="D179" s="205" t="s">
        <v>147</v>
      </c>
      <c r="E179" s="222" t="s">
        <v>1</v>
      </c>
      <c r="F179" s="223" t="s">
        <v>381</v>
      </c>
      <c r="G179" s="221"/>
      <c r="H179" s="224">
        <v>49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147</v>
      </c>
      <c r="AU179" s="230" t="s">
        <v>81</v>
      </c>
      <c r="AV179" s="14" t="s">
        <v>81</v>
      </c>
      <c r="AW179" s="14" t="s">
        <v>29</v>
      </c>
      <c r="AX179" s="14" t="s">
        <v>79</v>
      </c>
      <c r="AY179" s="230" t="s">
        <v>137</v>
      </c>
    </row>
    <row r="180" spans="1:65" s="2" customFormat="1" ht="44.25" customHeight="1">
      <c r="A180" s="35"/>
      <c r="B180" s="36"/>
      <c r="C180" s="242" t="s">
        <v>7</v>
      </c>
      <c r="D180" s="242" t="s">
        <v>151</v>
      </c>
      <c r="E180" s="243" t="s">
        <v>382</v>
      </c>
      <c r="F180" s="244" t="s">
        <v>383</v>
      </c>
      <c r="G180" s="245" t="s">
        <v>224</v>
      </c>
      <c r="H180" s="246">
        <v>24</v>
      </c>
      <c r="I180" s="247"/>
      <c r="J180" s="248">
        <f>ROUND(I180*H180,2)</f>
        <v>0</v>
      </c>
      <c r="K180" s="244" t="s">
        <v>143</v>
      </c>
      <c r="L180" s="249"/>
      <c r="M180" s="250" t="s">
        <v>1</v>
      </c>
      <c r="N180" s="251" t="s">
        <v>37</v>
      </c>
      <c r="O180" s="72"/>
      <c r="P180" s="201">
        <f>O180*H180</f>
        <v>0</v>
      </c>
      <c r="Q180" s="201">
        <v>1.9099999999999999E-2</v>
      </c>
      <c r="R180" s="201">
        <f>Q180*H180</f>
        <v>0.45839999999999997</v>
      </c>
      <c r="S180" s="201">
        <v>0</v>
      </c>
      <c r="T180" s="20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3" t="s">
        <v>155</v>
      </c>
      <c r="AT180" s="203" t="s">
        <v>151</v>
      </c>
      <c r="AU180" s="203" t="s">
        <v>81</v>
      </c>
      <c r="AY180" s="18" t="s">
        <v>137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8" t="s">
        <v>79</v>
      </c>
      <c r="BK180" s="204">
        <f>ROUND(I180*H180,2)</f>
        <v>0</v>
      </c>
      <c r="BL180" s="18" t="s">
        <v>144</v>
      </c>
      <c r="BM180" s="203" t="s">
        <v>384</v>
      </c>
    </row>
    <row r="181" spans="1:65" s="2" customFormat="1" ht="27">
      <c r="A181" s="35"/>
      <c r="B181" s="36"/>
      <c r="C181" s="37"/>
      <c r="D181" s="205" t="s">
        <v>146</v>
      </c>
      <c r="E181" s="37"/>
      <c r="F181" s="206" t="s">
        <v>383</v>
      </c>
      <c r="G181" s="37"/>
      <c r="H181" s="37"/>
      <c r="I181" s="207"/>
      <c r="J181" s="37"/>
      <c r="K181" s="37"/>
      <c r="L181" s="40"/>
      <c r="M181" s="208"/>
      <c r="N181" s="209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146</v>
      </c>
      <c r="AU181" s="18" t="s">
        <v>81</v>
      </c>
    </row>
    <row r="182" spans="1:65" s="14" customFormat="1" ht="10">
      <c r="B182" s="220"/>
      <c r="C182" s="221"/>
      <c r="D182" s="205" t="s">
        <v>147</v>
      </c>
      <c r="E182" s="222" t="s">
        <v>1</v>
      </c>
      <c r="F182" s="223" t="s">
        <v>385</v>
      </c>
      <c r="G182" s="221"/>
      <c r="H182" s="224">
        <v>24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147</v>
      </c>
      <c r="AU182" s="230" t="s">
        <v>81</v>
      </c>
      <c r="AV182" s="14" t="s">
        <v>81</v>
      </c>
      <c r="AW182" s="14" t="s">
        <v>29</v>
      </c>
      <c r="AX182" s="14" t="s">
        <v>79</v>
      </c>
      <c r="AY182" s="230" t="s">
        <v>137</v>
      </c>
    </row>
    <row r="183" spans="1:65" s="2" customFormat="1" ht="24.15" customHeight="1">
      <c r="A183" s="35"/>
      <c r="B183" s="36"/>
      <c r="C183" s="192" t="s">
        <v>253</v>
      </c>
      <c r="D183" s="192" t="s">
        <v>139</v>
      </c>
      <c r="E183" s="193" t="s">
        <v>386</v>
      </c>
      <c r="F183" s="194" t="s">
        <v>387</v>
      </c>
      <c r="G183" s="195" t="s">
        <v>379</v>
      </c>
      <c r="H183" s="196">
        <v>98</v>
      </c>
      <c r="I183" s="197"/>
      <c r="J183" s="198">
        <f>ROUND(I183*H183,2)</f>
        <v>0</v>
      </c>
      <c r="K183" s="194" t="s">
        <v>143</v>
      </c>
      <c r="L183" s="40"/>
      <c r="M183" s="199" t="s">
        <v>1</v>
      </c>
      <c r="N183" s="200" t="s">
        <v>37</v>
      </c>
      <c r="O183" s="7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3" t="s">
        <v>144</v>
      </c>
      <c r="AT183" s="203" t="s">
        <v>139</v>
      </c>
      <c r="AU183" s="203" t="s">
        <v>81</v>
      </c>
      <c r="AY183" s="18" t="s">
        <v>137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8" t="s">
        <v>79</v>
      </c>
      <c r="BK183" s="204">
        <f>ROUND(I183*H183,2)</f>
        <v>0</v>
      </c>
      <c r="BL183" s="18" t="s">
        <v>144</v>
      </c>
      <c r="BM183" s="203" t="s">
        <v>388</v>
      </c>
    </row>
    <row r="184" spans="1:65" s="2" customFormat="1" ht="18">
      <c r="A184" s="35"/>
      <c r="B184" s="36"/>
      <c r="C184" s="37"/>
      <c r="D184" s="205" t="s">
        <v>146</v>
      </c>
      <c r="E184" s="37"/>
      <c r="F184" s="206" t="s">
        <v>387</v>
      </c>
      <c r="G184" s="37"/>
      <c r="H184" s="37"/>
      <c r="I184" s="207"/>
      <c r="J184" s="37"/>
      <c r="K184" s="37"/>
      <c r="L184" s="40"/>
      <c r="M184" s="208"/>
      <c r="N184" s="209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146</v>
      </c>
      <c r="AU184" s="18" t="s">
        <v>81</v>
      </c>
    </row>
    <row r="185" spans="1:65" s="14" customFormat="1" ht="10">
      <c r="B185" s="220"/>
      <c r="C185" s="221"/>
      <c r="D185" s="205" t="s">
        <v>147</v>
      </c>
      <c r="E185" s="222" t="s">
        <v>1</v>
      </c>
      <c r="F185" s="223" t="s">
        <v>389</v>
      </c>
      <c r="G185" s="221"/>
      <c r="H185" s="224">
        <v>98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147</v>
      </c>
      <c r="AU185" s="230" t="s">
        <v>81</v>
      </c>
      <c r="AV185" s="14" t="s">
        <v>81</v>
      </c>
      <c r="AW185" s="14" t="s">
        <v>29</v>
      </c>
      <c r="AX185" s="14" t="s">
        <v>79</v>
      </c>
      <c r="AY185" s="230" t="s">
        <v>137</v>
      </c>
    </row>
    <row r="186" spans="1:65" s="2" customFormat="1" ht="16.5" customHeight="1">
      <c r="A186" s="35"/>
      <c r="B186" s="36"/>
      <c r="C186" s="242" t="s">
        <v>258</v>
      </c>
      <c r="D186" s="242" t="s">
        <v>151</v>
      </c>
      <c r="E186" s="243" t="s">
        <v>390</v>
      </c>
      <c r="F186" s="244" t="s">
        <v>391</v>
      </c>
      <c r="G186" s="245" t="s">
        <v>379</v>
      </c>
      <c r="H186" s="246">
        <v>102.9</v>
      </c>
      <c r="I186" s="247"/>
      <c r="J186" s="248">
        <f>ROUND(I186*H186,2)</f>
        <v>0</v>
      </c>
      <c r="K186" s="244" t="s">
        <v>143</v>
      </c>
      <c r="L186" s="249"/>
      <c r="M186" s="250" t="s">
        <v>1</v>
      </c>
      <c r="N186" s="251" t="s">
        <v>37</v>
      </c>
      <c r="O186" s="72"/>
      <c r="P186" s="201">
        <f>O186*H186</f>
        <v>0</v>
      </c>
      <c r="Q186" s="201">
        <v>1E-4</v>
      </c>
      <c r="R186" s="201">
        <f>Q186*H186</f>
        <v>1.0290000000000001E-2</v>
      </c>
      <c r="S186" s="201">
        <v>0</v>
      </c>
      <c r="T186" s="20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3" t="s">
        <v>155</v>
      </c>
      <c r="AT186" s="203" t="s">
        <v>151</v>
      </c>
      <c r="AU186" s="203" t="s">
        <v>81</v>
      </c>
      <c r="AY186" s="18" t="s">
        <v>137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8" t="s">
        <v>79</v>
      </c>
      <c r="BK186" s="204">
        <f>ROUND(I186*H186,2)</f>
        <v>0</v>
      </c>
      <c r="BL186" s="18" t="s">
        <v>144</v>
      </c>
      <c r="BM186" s="203" t="s">
        <v>392</v>
      </c>
    </row>
    <row r="187" spans="1:65" s="2" customFormat="1" ht="10">
      <c r="A187" s="35"/>
      <c r="B187" s="36"/>
      <c r="C187" s="37"/>
      <c r="D187" s="205" t="s">
        <v>146</v>
      </c>
      <c r="E187" s="37"/>
      <c r="F187" s="206" t="s">
        <v>391</v>
      </c>
      <c r="G187" s="37"/>
      <c r="H187" s="37"/>
      <c r="I187" s="207"/>
      <c r="J187" s="37"/>
      <c r="K187" s="37"/>
      <c r="L187" s="40"/>
      <c r="M187" s="208"/>
      <c r="N187" s="209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146</v>
      </c>
      <c r="AU187" s="18" t="s">
        <v>81</v>
      </c>
    </row>
    <row r="188" spans="1:65" s="14" customFormat="1" ht="10">
      <c r="B188" s="220"/>
      <c r="C188" s="221"/>
      <c r="D188" s="205" t="s">
        <v>147</v>
      </c>
      <c r="E188" s="222" t="s">
        <v>1</v>
      </c>
      <c r="F188" s="223" t="s">
        <v>393</v>
      </c>
      <c r="G188" s="221"/>
      <c r="H188" s="224">
        <v>102.9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147</v>
      </c>
      <c r="AU188" s="230" t="s">
        <v>81</v>
      </c>
      <c r="AV188" s="14" t="s">
        <v>81</v>
      </c>
      <c r="AW188" s="14" t="s">
        <v>29</v>
      </c>
      <c r="AX188" s="14" t="s">
        <v>79</v>
      </c>
      <c r="AY188" s="230" t="s">
        <v>137</v>
      </c>
    </row>
    <row r="189" spans="1:65" s="2" customFormat="1" ht="21.75" customHeight="1">
      <c r="A189" s="35"/>
      <c r="B189" s="36"/>
      <c r="C189" s="192" t="s">
        <v>262</v>
      </c>
      <c r="D189" s="192" t="s">
        <v>139</v>
      </c>
      <c r="E189" s="193" t="s">
        <v>394</v>
      </c>
      <c r="F189" s="194" t="s">
        <v>395</v>
      </c>
      <c r="G189" s="195" t="s">
        <v>224</v>
      </c>
      <c r="H189" s="196">
        <v>24</v>
      </c>
      <c r="I189" s="197"/>
      <c r="J189" s="198">
        <f>ROUND(I189*H189,2)</f>
        <v>0</v>
      </c>
      <c r="K189" s="194" t="s">
        <v>143</v>
      </c>
      <c r="L189" s="40"/>
      <c r="M189" s="199" t="s">
        <v>1</v>
      </c>
      <c r="N189" s="200" t="s">
        <v>37</v>
      </c>
      <c r="O189" s="72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3" t="s">
        <v>144</v>
      </c>
      <c r="AT189" s="203" t="s">
        <v>139</v>
      </c>
      <c r="AU189" s="203" t="s">
        <v>81</v>
      </c>
      <c r="AY189" s="18" t="s">
        <v>137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8" t="s">
        <v>79</v>
      </c>
      <c r="BK189" s="204">
        <f>ROUND(I189*H189,2)</f>
        <v>0</v>
      </c>
      <c r="BL189" s="18" t="s">
        <v>144</v>
      </c>
      <c r="BM189" s="203" t="s">
        <v>396</v>
      </c>
    </row>
    <row r="190" spans="1:65" s="2" customFormat="1" ht="10">
      <c r="A190" s="35"/>
      <c r="B190" s="36"/>
      <c r="C190" s="37"/>
      <c r="D190" s="205" t="s">
        <v>146</v>
      </c>
      <c r="E190" s="37"/>
      <c r="F190" s="206" t="s">
        <v>395</v>
      </c>
      <c r="G190" s="37"/>
      <c r="H190" s="37"/>
      <c r="I190" s="207"/>
      <c r="J190" s="37"/>
      <c r="K190" s="37"/>
      <c r="L190" s="40"/>
      <c r="M190" s="208"/>
      <c r="N190" s="209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146</v>
      </c>
      <c r="AU190" s="18" t="s">
        <v>81</v>
      </c>
    </row>
    <row r="191" spans="1:65" s="2" customFormat="1" ht="37.75" customHeight="1">
      <c r="A191" s="35"/>
      <c r="B191" s="36"/>
      <c r="C191" s="242" t="s">
        <v>270</v>
      </c>
      <c r="D191" s="242" t="s">
        <v>151</v>
      </c>
      <c r="E191" s="243" t="s">
        <v>397</v>
      </c>
      <c r="F191" s="244" t="s">
        <v>398</v>
      </c>
      <c r="G191" s="245" t="s">
        <v>224</v>
      </c>
      <c r="H191" s="246">
        <v>24</v>
      </c>
      <c r="I191" s="247"/>
      <c r="J191" s="248">
        <f>ROUND(I191*H191,2)</f>
        <v>0</v>
      </c>
      <c r="K191" s="244" t="s">
        <v>143</v>
      </c>
      <c r="L191" s="249"/>
      <c r="M191" s="250" t="s">
        <v>1</v>
      </c>
      <c r="N191" s="251" t="s">
        <v>37</v>
      </c>
      <c r="O191" s="72"/>
      <c r="P191" s="201">
        <f>O191*H191</f>
        <v>0</v>
      </c>
      <c r="Q191" s="201">
        <v>1.5E-3</v>
      </c>
      <c r="R191" s="201">
        <f>Q191*H191</f>
        <v>3.6000000000000004E-2</v>
      </c>
      <c r="S191" s="201">
        <v>0</v>
      </c>
      <c r="T191" s="20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3" t="s">
        <v>155</v>
      </c>
      <c r="AT191" s="203" t="s">
        <v>151</v>
      </c>
      <c r="AU191" s="203" t="s">
        <v>81</v>
      </c>
      <c r="AY191" s="18" t="s">
        <v>137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8" t="s">
        <v>79</v>
      </c>
      <c r="BK191" s="204">
        <f>ROUND(I191*H191,2)</f>
        <v>0</v>
      </c>
      <c r="BL191" s="18" t="s">
        <v>144</v>
      </c>
      <c r="BM191" s="203" t="s">
        <v>399</v>
      </c>
    </row>
    <row r="192" spans="1:65" s="2" customFormat="1" ht="18">
      <c r="A192" s="35"/>
      <c r="B192" s="36"/>
      <c r="C192" s="37"/>
      <c r="D192" s="205" t="s">
        <v>146</v>
      </c>
      <c r="E192" s="37"/>
      <c r="F192" s="206" t="s">
        <v>398</v>
      </c>
      <c r="G192" s="37"/>
      <c r="H192" s="37"/>
      <c r="I192" s="207"/>
      <c r="J192" s="37"/>
      <c r="K192" s="37"/>
      <c r="L192" s="40"/>
      <c r="M192" s="208"/>
      <c r="N192" s="209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146</v>
      </c>
      <c r="AU192" s="18" t="s">
        <v>81</v>
      </c>
    </row>
    <row r="193" spans="1:65" s="2" customFormat="1" ht="16.5" customHeight="1">
      <c r="A193" s="35"/>
      <c r="B193" s="36"/>
      <c r="C193" s="192" t="s">
        <v>400</v>
      </c>
      <c r="D193" s="192" t="s">
        <v>139</v>
      </c>
      <c r="E193" s="193" t="s">
        <v>401</v>
      </c>
      <c r="F193" s="194" t="s">
        <v>402</v>
      </c>
      <c r="G193" s="195" t="s">
        <v>224</v>
      </c>
      <c r="H193" s="196">
        <v>1</v>
      </c>
      <c r="I193" s="197"/>
      <c r="J193" s="198">
        <f>ROUND(I193*H193,2)</f>
        <v>0</v>
      </c>
      <c r="K193" s="194" t="s">
        <v>1</v>
      </c>
      <c r="L193" s="40"/>
      <c r="M193" s="199" t="s">
        <v>1</v>
      </c>
      <c r="N193" s="200" t="s">
        <v>37</v>
      </c>
      <c r="O193" s="72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3" t="s">
        <v>144</v>
      </c>
      <c r="AT193" s="203" t="s">
        <v>139</v>
      </c>
      <c r="AU193" s="203" t="s">
        <v>81</v>
      </c>
      <c r="AY193" s="18" t="s">
        <v>137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8" t="s">
        <v>79</v>
      </c>
      <c r="BK193" s="204">
        <f>ROUND(I193*H193,2)</f>
        <v>0</v>
      </c>
      <c r="BL193" s="18" t="s">
        <v>144</v>
      </c>
      <c r="BM193" s="203" t="s">
        <v>403</v>
      </c>
    </row>
    <row r="194" spans="1:65" s="2" customFormat="1" ht="10">
      <c r="A194" s="35"/>
      <c r="B194" s="36"/>
      <c r="C194" s="37"/>
      <c r="D194" s="205" t="s">
        <v>146</v>
      </c>
      <c r="E194" s="37"/>
      <c r="F194" s="206" t="s">
        <v>402</v>
      </c>
      <c r="G194" s="37"/>
      <c r="H194" s="37"/>
      <c r="I194" s="207"/>
      <c r="J194" s="37"/>
      <c r="K194" s="37"/>
      <c r="L194" s="40"/>
      <c r="M194" s="208"/>
      <c r="N194" s="209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146</v>
      </c>
      <c r="AU194" s="18" t="s">
        <v>81</v>
      </c>
    </row>
    <row r="195" spans="1:65" s="12" customFormat="1" ht="22.75" customHeight="1">
      <c r="B195" s="176"/>
      <c r="C195" s="177"/>
      <c r="D195" s="178" t="s">
        <v>71</v>
      </c>
      <c r="E195" s="190" t="s">
        <v>167</v>
      </c>
      <c r="F195" s="190" t="s">
        <v>404</v>
      </c>
      <c r="G195" s="177"/>
      <c r="H195" s="177"/>
      <c r="I195" s="180"/>
      <c r="J195" s="191">
        <f>BK195</f>
        <v>0</v>
      </c>
      <c r="K195" s="177"/>
      <c r="L195" s="182"/>
      <c r="M195" s="183"/>
      <c r="N195" s="184"/>
      <c r="O195" s="184"/>
      <c r="P195" s="185">
        <f>SUM(P196:P198)</f>
        <v>0</v>
      </c>
      <c r="Q195" s="184"/>
      <c r="R195" s="185">
        <f>SUM(R196:R198)</f>
        <v>4.9490000000000007</v>
      </c>
      <c r="S195" s="184"/>
      <c r="T195" s="186">
        <f>SUM(T196:T198)</f>
        <v>0</v>
      </c>
      <c r="AR195" s="187" t="s">
        <v>79</v>
      </c>
      <c r="AT195" s="188" t="s">
        <v>71</v>
      </c>
      <c r="AU195" s="188" t="s">
        <v>79</v>
      </c>
      <c r="AY195" s="187" t="s">
        <v>137</v>
      </c>
      <c r="BK195" s="189">
        <f>SUM(BK196:BK198)</f>
        <v>0</v>
      </c>
    </row>
    <row r="196" spans="1:65" s="2" customFormat="1" ht="66.75" customHeight="1">
      <c r="A196" s="35"/>
      <c r="B196" s="36"/>
      <c r="C196" s="192" t="s">
        <v>405</v>
      </c>
      <c r="D196" s="192" t="s">
        <v>139</v>
      </c>
      <c r="E196" s="193" t="s">
        <v>406</v>
      </c>
      <c r="F196" s="194" t="s">
        <v>407</v>
      </c>
      <c r="G196" s="195" t="s">
        <v>162</v>
      </c>
      <c r="H196" s="196">
        <v>49</v>
      </c>
      <c r="I196" s="197"/>
      <c r="J196" s="198">
        <f>ROUND(I196*H196,2)</f>
        <v>0</v>
      </c>
      <c r="K196" s="194" t="s">
        <v>143</v>
      </c>
      <c r="L196" s="40"/>
      <c r="M196" s="199" t="s">
        <v>1</v>
      </c>
      <c r="N196" s="200" t="s">
        <v>37</v>
      </c>
      <c r="O196" s="72"/>
      <c r="P196" s="201">
        <f>O196*H196</f>
        <v>0</v>
      </c>
      <c r="Q196" s="201">
        <v>0.10100000000000001</v>
      </c>
      <c r="R196" s="201">
        <f>Q196*H196</f>
        <v>4.9490000000000007</v>
      </c>
      <c r="S196" s="201">
        <v>0</v>
      </c>
      <c r="T196" s="20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3" t="s">
        <v>144</v>
      </c>
      <c r="AT196" s="203" t="s">
        <v>139</v>
      </c>
      <c r="AU196" s="203" t="s">
        <v>81</v>
      </c>
      <c r="AY196" s="18" t="s">
        <v>137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8" t="s">
        <v>79</v>
      </c>
      <c r="BK196" s="204">
        <f>ROUND(I196*H196,2)</f>
        <v>0</v>
      </c>
      <c r="BL196" s="18" t="s">
        <v>144</v>
      </c>
      <c r="BM196" s="203" t="s">
        <v>408</v>
      </c>
    </row>
    <row r="197" spans="1:65" s="2" customFormat="1" ht="36">
      <c r="A197" s="35"/>
      <c r="B197" s="36"/>
      <c r="C197" s="37"/>
      <c r="D197" s="205" t="s">
        <v>146</v>
      </c>
      <c r="E197" s="37"/>
      <c r="F197" s="206" t="s">
        <v>407</v>
      </c>
      <c r="G197" s="37"/>
      <c r="H197" s="37"/>
      <c r="I197" s="207"/>
      <c r="J197" s="37"/>
      <c r="K197" s="37"/>
      <c r="L197" s="40"/>
      <c r="M197" s="208"/>
      <c r="N197" s="209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146</v>
      </c>
      <c r="AU197" s="18" t="s">
        <v>81</v>
      </c>
    </row>
    <row r="198" spans="1:65" s="14" customFormat="1" ht="10">
      <c r="B198" s="220"/>
      <c r="C198" s="221"/>
      <c r="D198" s="205" t="s">
        <v>147</v>
      </c>
      <c r="E198" s="222" t="s">
        <v>1</v>
      </c>
      <c r="F198" s="223" t="s">
        <v>409</v>
      </c>
      <c r="G198" s="221"/>
      <c r="H198" s="224">
        <v>49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147</v>
      </c>
      <c r="AU198" s="230" t="s">
        <v>81</v>
      </c>
      <c r="AV198" s="14" t="s">
        <v>81</v>
      </c>
      <c r="AW198" s="14" t="s">
        <v>29</v>
      </c>
      <c r="AX198" s="14" t="s">
        <v>79</v>
      </c>
      <c r="AY198" s="230" t="s">
        <v>137</v>
      </c>
    </row>
    <row r="199" spans="1:65" s="12" customFormat="1" ht="22.75" customHeight="1">
      <c r="B199" s="176"/>
      <c r="C199" s="177"/>
      <c r="D199" s="178" t="s">
        <v>71</v>
      </c>
      <c r="E199" s="190" t="s">
        <v>186</v>
      </c>
      <c r="F199" s="190" t="s">
        <v>194</v>
      </c>
      <c r="G199" s="177"/>
      <c r="H199" s="177"/>
      <c r="I199" s="180"/>
      <c r="J199" s="191">
        <f>BK199</f>
        <v>0</v>
      </c>
      <c r="K199" s="177"/>
      <c r="L199" s="182"/>
      <c r="M199" s="183"/>
      <c r="N199" s="184"/>
      <c r="O199" s="184"/>
      <c r="P199" s="185">
        <f>SUM(P200:P230)</f>
        <v>0</v>
      </c>
      <c r="Q199" s="184"/>
      <c r="R199" s="185">
        <f>SUM(R200:R230)</f>
        <v>0</v>
      </c>
      <c r="S199" s="184"/>
      <c r="T199" s="186">
        <f>SUM(T200:T230)</f>
        <v>125.135344</v>
      </c>
      <c r="AR199" s="187" t="s">
        <v>79</v>
      </c>
      <c r="AT199" s="188" t="s">
        <v>71</v>
      </c>
      <c r="AU199" s="188" t="s">
        <v>79</v>
      </c>
      <c r="AY199" s="187" t="s">
        <v>137</v>
      </c>
      <c r="BK199" s="189">
        <f>SUM(BK200:BK230)</f>
        <v>0</v>
      </c>
    </row>
    <row r="200" spans="1:65" s="2" customFormat="1" ht="16.5" customHeight="1">
      <c r="A200" s="35"/>
      <c r="B200" s="36"/>
      <c r="C200" s="192" t="s">
        <v>410</v>
      </c>
      <c r="D200" s="192" t="s">
        <v>139</v>
      </c>
      <c r="E200" s="193" t="s">
        <v>210</v>
      </c>
      <c r="F200" s="194" t="s">
        <v>411</v>
      </c>
      <c r="G200" s="195" t="s">
        <v>142</v>
      </c>
      <c r="H200" s="196">
        <v>15.574999999999999</v>
      </c>
      <c r="I200" s="197"/>
      <c r="J200" s="198">
        <f>ROUND(I200*H200,2)</f>
        <v>0</v>
      </c>
      <c r="K200" s="194" t="s">
        <v>143</v>
      </c>
      <c r="L200" s="40"/>
      <c r="M200" s="199" t="s">
        <v>1</v>
      </c>
      <c r="N200" s="200" t="s">
        <v>37</v>
      </c>
      <c r="O200" s="72"/>
      <c r="P200" s="201">
        <f>O200*H200</f>
        <v>0</v>
      </c>
      <c r="Q200" s="201">
        <v>0</v>
      </c>
      <c r="R200" s="201">
        <f>Q200*H200</f>
        <v>0</v>
      </c>
      <c r="S200" s="201">
        <v>2</v>
      </c>
      <c r="T200" s="202">
        <f>S200*H200</f>
        <v>31.15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3" t="s">
        <v>144</v>
      </c>
      <c r="AT200" s="203" t="s">
        <v>139</v>
      </c>
      <c r="AU200" s="203" t="s">
        <v>81</v>
      </c>
      <c r="AY200" s="18" t="s">
        <v>137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8" t="s">
        <v>79</v>
      </c>
      <c r="BK200" s="204">
        <f>ROUND(I200*H200,2)</f>
        <v>0</v>
      </c>
      <c r="BL200" s="18" t="s">
        <v>144</v>
      </c>
      <c r="BM200" s="203" t="s">
        <v>412</v>
      </c>
    </row>
    <row r="201" spans="1:65" s="2" customFormat="1" ht="10">
      <c r="A201" s="35"/>
      <c r="B201" s="36"/>
      <c r="C201" s="37"/>
      <c r="D201" s="205" t="s">
        <v>146</v>
      </c>
      <c r="E201" s="37"/>
      <c r="F201" s="206" t="s">
        <v>411</v>
      </c>
      <c r="G201" s="37"/>
      <c r="H201" s="37"/>
      <c r="I201" s="207"/>
      <c r="J201" s="37"/>
      <c r="K201" s="37"/>
      <c r="L201" s="40"/>
      <c r="M201" s="208"/>
      <c r="N201" s="209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146</v>
      </c>
      <c r="AU201" s="18" t="s">
        <v>81</v>
      </c>
    </row>
    <row r="202" spans="1:65" s="14" customFormat="1" ht="10">
      <c r="B202" s="220"/>
      <c r="C202" s="221"/>
      <c r="D202" s="205" t="s">
        <v>147</v>
      </c>
      <c r="E202" s="222" t="s">
        <v>1</v>
      </c>
      <c r="F202" s="223" t="s">
        <v>413</v>
      </c>
      <c r="G202" s="221"/>
      <c r="H202" s="224">
        <v>11.574999999999999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147</v>
      </c>
      <c r="AU202" s="230" t="s">
        <v>81</v>
      </c>
      <c r="AV202" s="14" t="s">
        <v>81</v>
      </c>
      <c r="AW202" s="14" t="s">
        <v>29</v>
      </c>
      <c r="AX202" s="14" t="s">
        <v>72</v>
      </c>
      <c r="AY202" s="230" t="s">
        <v>137</v>
      </c>
    </row>
    <row r="203" spans="1:65" s="14" customFormat="1" ht="10">
      <c r="B203" s="220"/>
      <c r="C203" s="221"/>
      <c r="D203" s="205" t="s">
        <v>147</v>
      </c>
      <c r="E203" s="222" t="s">
        <v>1</v>
      </c>
      <c r="F203" s="223" t="s">
        <v>414</v>
      </c>
      <c r="G203" s="221"/>
      <c r="H203" s="224">
        <v>4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147</v>
      </c>
      <c r="AU203" s="230" t="s">
        <v>81</v>
      </c>
      <c r="AV203" s="14" t="s">
        <v>81</v>
      </c>
      <c r="AW203" s="14" t="s">
        <v>29</v>
      </c>
      <c r="AX203" s="14" t="s">
        <v>72</v>
      </c>
      <c r="AY203" s="230" t="s">
        <v>137</v>
      </c>
    </row>
    <row r="204" spans="1:65" s="15" customFormat="1" ht="10">
      <c r="B204" s="231"/>
      <c r="C204" s="232"/>
      <c r="D204" s="205" t="s">
        <v>147</v>
      </c>
      <c r="E204" s="233" t="s">
        <v>1</v>
      </c>
      <c r="F204" s="234" t="s">
        <v>150</v>
      </c>
      <c r="G204" s="232"/>
      <c r="H204" s="235">
        <v>15.574999999999999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AT204" s="241" t="s">
        <v>147</v>
      </c>
      <c r="AU204" s="241" t="s">
        <v>81</v>
      </c>
      <c r="AV204" s="15" t="s">
        <v>144</v>
      </c>
      <c r="AW204" s="15" t="s">
        <v>29</v>
      </c>
      <c r="AX204" s="15" t="s">
        <v>79</v>
      </c>
      <c r="AY204" s="241" t="s">
        <v>137</v>
      </c>
    </row>
    <row r="205" spans="1:65" s="2" customFormat="1" ht="16.5" customHeight="1">
      <c r="A205" s="35"/>
      <c r="B205" s="36"/>
      <c r="C205" s="192" t="s">
        <v>415</v>
      </c>
      <c r="D205" s="192" t="s">
        <v>139</v>
      </c>
      <c r="E205" s="193" t="s">
        <v>416</v>
      </c>
      <c r="F205" s="194" t="s">
        <v>417</v>
      </c>
      <c r="G205" s="195" t="s">
        <v>142</v>
      </c>
      <c r="H205" s="196">
        <v>24.03</v>
      </c>
      <c r="I205" s="197"/>
      <c r="J205" s="198">
        <f>ROUND(I205*H205,2)</f>
        <v>0</v>
      </c>
      <c r="K205" s="194" t="s">
        <v>143</v>
      </c>
      <c r="L205" s="40"/>
      <c r="M205" s="199" t="s">
        <v>1</v>
      </c>
      <c r="N205" s="200" t="s">
        <v>37</v>
      </c>
      <c r="O205" s="72"/>
      <c r="P205" s="201">
        <f>O205*H205</f>
        <v>0</v>
      </c>
      <c r="Q205" s="201">
        <v>0</v>
      </c>
      <c r="R205" s="201">
        <f>Q205*H205</f>
        <v>0</v>
      </c>
      <c r="S205" s="201">
        <v>2.4</v>
      </c>
      <c r="T205" s="202">
        <f>S205*H205</f>
        <v>57.671999999999997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3" t="s">
        <v>144</v>
      </c>
      <c r="AT205" s="203" t="s">
        <v>139</v>
      </c>
      <c r="AU205" s="203" t="s">
        <v>81</v>
      </c>
      <c r="AY205" s="18" t="s">
        <v>137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8" t="s">
        <v>79</v>
      </c>
      <c r="BK205" s="204">
        <f>ROUND(I205*H205,2)</f>
        <v>0</v>
      </c>
      <c r="BL205" s="18" t="s">
        <v>144</v>
      </c>
      <c r="BM205" s="203" t="s">
        <v>418</v>
      </c>
    </row>
    <row r="206" spans="1:65" s="2" customFormat="1" ht="10">
      <c r="A206" s="35"/>
      <c r="B206" s="36"/>
      <c r="C206" s="37"/>
      <c r="D206" s="205" t="s">
        <v>146</v>
      </c>
      <c r="E206" s="37"/>
      <c r="F206" s="206" t="s">
        <v>417</v>
      </c>
      <c r="G206" s="37"/>
      <c r="H206" s="37"/>
      <c r="I206" s="207"/>
      <c r="J206" s="37"/>
      <c r="K206" s="37"/>
      <c r="L206" s="40"/>
      <c r="M206" s="208"/>
      <c r="N206" s="209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146</v>
      </c>
      <c r="AU206" s="18" t="s">
        <v>81</v>
      </c>
    </row>
    <row r="207" spans="1:65" s="13" customFormat="1" ht="10">
      <c r="B207" s="210"/>
      <c r="C207" s="211"/>
      <c r="D207" s="205" t="s">
        <v>147</v>
      </c>
      <c r="E207" s="212" t="s">
        <v>1</v>
      </c>
      <c r="F207" s="213" t="s">
        <v>419</v>
      </c>
      <c r="G207" s="211"/>
      <c r="H207" s="212" t="s">
        <v>1</v>
      </c>
      <c r="I207" s="214"/>
      <c r="J207" s="211"/>
      <c r="K207" s="211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147</v>
      </c>
      <c r="AU207" s="219" t="s">
        <v>81</v>
      </c>
      <c r="AV207" s="13" t="s">
        <v>79</v>
      </c>
      <c r="AW207" s="13" t="s">
        <v>29</v>
      </c>
      <c r="AX207" s="13" t="s">
        <v>72</v>
      </c>
      <c r="AY207" s="219" t="s">
        <v>137</v>
      </c>
    </row>
    <row r="208" spans="1:65" s="14" customFormat="1" ht="10">
      <c r="B208" s="220"/>
      <c r="C208" s="221"/>
      <c r="D208" s="205" t="s">
        <v>147</v>
      </c>
      <c r="E208" s="222" t="s">
        <v>1</v>
      </c>
      <c r="F208" s="223" t="s">
        <v>420</v>
      </c>
      <c r="G208" s="221"/>
      <c r="H208" s="224">
        <v>21.6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147</v>
      </c>
      <c r="AU208" s="230" t="s">
        <v>81</v>
      </c>
      <c r="AV208" s="14" t="s">
        <v>81</v>
      </c>
      <c r="AW208" s="14" t="s">
        <v>29</v>
      </c>
      <c r="AX208" s="14" t="s">
        <v>72</v>
      </c>
      <c r="AY208" s="230" t="s">
        <v>137</v>
      </c>
    </row>
    <row r="209" spans="1:65" s="14" customFormat="1" ht="10">
      <c r="B209" s="220"/>
      <c r="C209" s="221"/>
      <c r="D209" s="205" t="s">
        <v>147</v>
      </c>
      <c r="E209" s="222" t="s">
        <v>1</v>
      </c>
      <c r="F209" s="223" t="s">
        <v>421</v>
      </c>
      <c r="G209" s="221"/>
      <c r="H209" s="224">
        <v>2.4300000000000002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147</v>
      </c>
      <c r="AU209" s="230" t="s">
        <v>81</v>
      </c>
      <c r="AV209" s="14" t="s">
        <v>81</v>
      </c>
      <c r="AW209" s="14" t="s">
        <v>29</v>
      </c>
      <c r="AX209" s="14" t="s">
        <v>72</v>
      </c>
      <c r="AY209" s="230" t="s">
        <v>137</v>
      </c>
    </row>
    <row r="210" spans="1:65" s="15" customFormat="1" ht="10">
      <c r="B210" s="231"/>
      <c r="C210" s="232"/>
      <c r="D210" s="205" t="s">
        <v>147</v>
      </c>
      <c r="E210" s="233" t="s">
        <v>1</v>
      </c>
      <c r="F210" s="234" t="s">
        <v>150</v>
      </c>
      <c r="G210" s="232"/>
      <c r="H210" s="235">
        <v>24.03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147</v>
      </c>
      <c r="AU210" s="241" t="s">
        <v>81</v>
      </c>
      <c r="AV210" s="15" t="s">
        <v>144</v>
      </c>
      <c r="AW210" s="15" t="s">
        <v>29</v>
      </c>
      <c r="AX210" s="15" t="s">
        <v>79</v>
      </c>
      <c r="AY210" s="241" t="s">
        <v>137</v>
      </c>
    </row>
    <row r="211" spans="1:65" s="2" customFormat="1" ht="49" customHeight="1">
      <c r="A211" s="35"/>
      <c r="B211" s="36"/>
      <c r="C211" s="192" t="s">
        <v>422</v>
      </c>
      <c r="D211" s="192" t="s">
        <v>139</v>
      </c>
      <c r="E211" s="193" t="s">
        <v>423</v>
      </c>
      <c r="F211" s="194" t="s">
        <v>424</v>
      </c>
      <c r="G211" s="195" t="s">
        <v>142</v>
      </c>
      <c r="H211" s="196">
        <v>18.315000000000001</v>
      </c>
      <c r="I211" s="197"/>
      <c r="J211" s="198">
        <f>ROUND(I211*H211,2)</f>
        <v>0</v>
      </c>
      <c r="K211" s="194" t="s">
        <v>143</v>
      </c>
      <c r="L211" s="40"/>
      <c r="M211" s="199" t="s">
        <v>1</v>
      </c>
      <c r="N211" s="200" t="s">
        <v>37</v>
      </c>
      <c r="O211" s="72"/>
      <c r="P211" s="201">
        <f>O211*H211</f>
        <v>0</v>
      </c>
      <c r="Q211" s="201">
        <v>0</v>
      </c>
      <c r="R211" s="201">
        <f>Q211*H211</f>
        <v>0</v>
      </c>
      <c r="S211" s="201">
        <v>1.8</v>
      </c>
      <c r="T211" s="202">
        <f>S211*H211</f>
        <v>32.967000000000006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3" t="s">
        <v>144</v>
      </c>
      <c r="AT211" s="203" t="s">
        <v>139</v>
      </c>
      <c r="AU211" s="203" t="s">
        <v>81</v>
      </c>
      <c r="AY211" s="18" t="s">
        <v>137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8" t="s">
        <v>79</v>
      </c>
      <c r="BK211" s="204">
        <f>ROUND(I211*H211,2)</f>
        <v>0</v>
      </c>
      <c r="BL211" s="18" t="s">
        <v>144</v>
      </c>
      <c r="BM211" s="203" t="s">
        <v>425</v>
      </c>
    </row>
    <row r="212" spans="1:65" s="2" customFormat="1" ht="27">
      <c r="A212" s="35"/>
      <c r="B212" s="36"/>
      <c r="C212" s="37"/>
      <c r="D212" s="205" t="s">
        <v>146</v>
      </c>
      <c r="E212" s="37"/>
      <c r="F212" s="206" t="s">
        <v>424</v>
      </c>
      <c r="G212" s="37"/>
      <c r="H212" s="37"/>
      <c r="I212" s="207"/>
      <c r="J212" s="37"/>
      <c r="K212" s="37"/>
      <c r="L212" s="40"/>
      <c r="M212" s="208"/>
      <c r="N212" s="209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146</v>
      </c>
      <c r="AU212" s="18" t="s">
        <v>81</v>
      </c>
    </row>
    <row r="213" spans="1:65" s="14" customFormat="1" ht="10">
      <c r="B213" s="220"/>
      <c r="C213" s="221"/>
      <c r="D213" s="205" t="s">
        <v>147</v>
      </c>
      <c r="E213" s="222" t="s">
        <v>1</v>
      </c>
      <c r="F213" s="223" t="s">
        <v>426</v>
      </c>
      <c r="G213" s="221"/>
      <c r="H213" s="224">
        <v>6.7949999999999999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147</v>
      </c>
      <c r="AU213" s="230" t="s">
        <v>81</v>
      </c>
      <c r="AV213" s="14" t="s">
        <v>81</v>
      </c>
      <c r="AW213" s="14" t="s">
        <v>29</v>
      </c>
      <c r="AX213" s="14" t="s">
        <v>72</v>
      </c>
      <c r="AY213" s="230" t="s">
        <v>137</v>
      </c>
    </row>
    <row r="214" spans="1:65" s="14" customFormat="1" ht="10">
      <c r="B214" s="220"/>
      <c r="C214" s="221"/>
      <c r="D214" s="205" t="s">
        <v>147</v>
      </c>
      <c r="E214" s="222" t="s">
        <v>1</v>
      </c>
      <c r="F214" s="223" t="s">
        <v>427</v>
      </c>
      <c r="G214" s="221"/>
      <c r="H214" s="224">
        <v>11.52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147</v>
      </c>
      <c r="AU214" s="230" t="s">
        <v>81</v>
      </c>
      <c r="AV214" s="14" t="s">
        <v>81</v>
      </c>
      <c r="AW214" s="14" t="s">
        <v>29</v>
      </c>
      <c r="AX214" s="14" t="s">
        <v>72</v>
      </c>
      <c r="AY214" s="230" t="s">
        <v>137</v>
      </c>
    </row>
    <row r="215" spans="1:65" s="15" customFormat="1" ht="10">
      <c r="B215" s="231"/>
      <c r="C215" s="232"/>
      <c r="D215" s="205" t="s">
        <v>147</v>
      </c>
      <c r="E215" s="233" t="s">
        <v>1</v>
      </c>
      <c r="F215" s="234" t="s">
        <v>150</v>
      </c>
      <c r="G215" s="232"/>
      <c r="H215" s="235">
        <v>18.314999999999998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147</v>
      </c>
      <c r="AU215" s="241" t="s">
        <v>81</v>
      </c>
      <c r="AV215" s="15" t="s">
        <v>144</v>
      </c>
      <c r="AW215" s="15" t="s">
        <v>29</v>
      </c>
      <c r="AX215" s="15" t="s">
        <v>79</v>
      </c>
      <c r="AY215" s="241" t="s">
        <v>137</v>
      </c>
    </row>
    <row r="216" spans="1:65" s="2" customFormat="1" ht="33" customHeight="1">
      <c r="A216" s="35"/>
      <c r="B216" s="36"/>
      <c r="C216" s="192" t="s">
        <v>428</v>
      </c>
      <c r="D216" s="192" t="s">
        <v>139</v>
      </c>
      <c r="E216" s="193" t="s">
        <v>429</v>
      </c>
      <c r="F216" s="194" t="s">
        <v>430</v>
      </c>
      <c r="G216" s="195" t="s">
        <v>224</v>
      </c>
      <c r="H216" s="196">
        <v>2</v>
      </c>
      <c r="I216" s="197"/>
      <c r="J216" s="198">
        <f>ROUND(I216*H216,2)</f>
        <v>0</v>
      </c>
      <c r="K216" s="194" t="s">
        <v>143</v>
      </c>
      <c r="L216" s="40"/>
      <c r="M216" s="199" t="s">
        <v>1</v>
      </c>
      <c r="N216" s="200" t="s">
        <v>37</v>
      </c>
      <c r="O216" s="72"/>
      <c r="P216" s="201">
        <f>O216*H216</f>
        <v>0</v>
      </c>
      <c r="Q216" s="201">
        <v>0</v>
      </c>
      <c r="R216" s="201">
        <f>Q216*H216</f>
        <v>0</v>
      </c>
      <c r="S216" s="201">
        <v>0.16500000000000001</v>
      </c>
      <c r="T216" s="202">
        <f>S216*H216</f>
        <v>0.33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3" t="s">
        <v>144</v>
      </c>
      <c r="AT216" s="203" t="s">
        <v>139</v>
      </c>
      <c r="AU216" s="203" t="s">
        <v>81</v>
      </c>
      <c r="AY216" s="18" t="s">
        <v>137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8" t="s">
        <v>79</v>
      </c>
      <c r="BK216" s="204">
        <f>ROUND(I216*H216,2)</f>
        <v>0</v>
      </c>
      <c r="BL216" s="18" t="s">
        <v>144</v>
      </c>
      <c r="BM216" s="203" t="s">
        <v>431</v>
      </c>
    </row>
    <row r="217" spans="1:65" s="2" customFormat="1" ht="18">
      <c r="A217" s="35"/>
      <c r="B217" s="36"/>
      <c r="C217" s="37"/>
      <c r="D217" s="205" t="s">
        <v>146</v>
      </c>
      <c r="E217" s="37"/>
      <c r="F217" s="206" t="s">
        <v>430</v>
      </c>
      <c r="G217" s="37"/>
      <c r="H217" s="37"/>
      <c r="I217" s="207"/>
      <c r="J217" s="37"/>
      <c r="K217" s="37"/>
      <c r="L217" s="40"/>
      <c r="M217" s="208"/>
      <c r="N217" s="209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146</v>
      </c>
      <c r="AU217" s="18" t="s">
        <v>81</v>
      </c>
    </row>
    <row r="218" spans="1:65" s="2" customFormat="1" ht="24.15" customHeight="1">
      <c r="A218" s="35"/>
      <c r="B218" s="36"/>
      <c r="C218" s="192" t="s">
        <v>432</v>
      </c>
      <c r="D218" s="192" t="s">
        <v>139</v>
      </c>
      <c r="E218" s="193" t="s">
        <v>433</v>
      </c>
      <c r="F218" s="194" t="s">
        <v>434</v>
      </c>
      <c r="G218" s="195" t="s">
        <v>379</v>
      </c>
      <c r="H218" s="196">
        <v>45.3</v>
      </c>
      <c r="I218" s="197"/>
      <c r="J218" s="198">
        <f>ROUND(I218*H218,2)</f>
        <v>0</v>
      </c>
      <c r="K218" s="194" t="s">
        <v>143</v>
      </c>
      <c r="L218" s="40"/>
      <c r="M218" s="199" t="s">
        <v>1</v>
      </c>
      <c r="N218" s="200" t="s">
        <v>37</v>
      </c>
      <c r="O218" s="72"/>
      <c r="P218" s="201">
        <f>O218*H218</f>
        <v>0</v>
      </c>
      <c r="Q218" s="201">
        <v>0</v>
      </c>
      <c r="R218" s="201">
        <f>Q218*H218</f>
        <v>0</v>
      </c>
      <c r="S218" s="201">
        <v>2.48E-3</v>
      </c>
      <c r="T218" s="202">
        <f>S218*H218</f>
        <v>0.112344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3" t="s">
        <v>144</v>
      </c>
      <c r="AT218" s="203" t="s">
        <v>139</v>
      </c>
      <c r="AU218" s="203" t="s">
        <v>81</v>
      </c>
      <c r="AY218" s="18" t="s">
        <v>137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8" t="s">
        <v>79</v>
      </c>
      <c r="BK218" s="204">
        <f>ROUND(I218*H218,2)</f>
        <v>0</v>
      </c>
      <c r="BL218" s="18" t="s">
        <v>144</v>
      </c>
      <c r="BM218" s="203" t="s">
        <v>435</v>
      </c>
    </row>
    <row r="219" spans="1:65" s="2" customFormat="1" ht="18">
      <c r="A219" s="35"/>
      <c r="B219" s="36"/>
      <c r="C219" s="37"/>
      <c r="D219" s="205" t="s">
        <v>146</v>
      </c>
      <c r="E219" s="37"/>
      <c r="F219" s="206" t="s">
        <v>434</v>
      </c>
      <c r="G219" s="37"/>
      <c r="H219" s="37"/>
      <c r="I219" s="207"/>
      <c r="J219" s="37"/>
      <c r="K219" s="37"/>
      <c r="L219" s="40"/>
      <c r="M219" s="208"/>
      <c r="N219" s="209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146</v>
      </c>
      <c r="AU219" s="18" t="s">
        <v>81</v>
      </c>
    </row>
    <row r="220" spans="1:65" s="14" customFormat="1" ht="10">
      <c r="B220" s="220"/>
      <c r="C220" s="221"/>
      <c r="D220" s="205" t="s">
        <v>147</v>
      </c>
      <c r="E220" s="222" t="s">
        <v>1</v>
      </c>
      <c r="F220" s="223" t="s">
        <v>436</v>
      </c>
      <c r="G220" s="221"/>
      <c r="H220" s="224">
        <v>45.3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147</v>
      </c>
      <c r="AU220" s="230" t="s">
        <v>81</v>
      </c>
      <c r="AV220" s="14" t="s">
        <v>81</v>
      </c>
      <c r="AW220" s="14" t="s">
        <v>29</v>
      </c>
      <c r="AX220" s="14" t="s">
        <v>79</v>
      </c>
      <c r="AY220" s="230" t="s">
        <v>137</v>
      </c>
    </row>
    <row r="221" spans="1:65" s="2" customFormat="1" ht="24.15" customHeight="1">
      <c r="A221" s="35"/>
      <c r="B221" s="36"/>
      <c r="C221" s="192" t="s">
        <v>437</v>
      </c>
      <c r="D221" s="192" t="s">
        <v>139</v>
      </c>
      <c r="E221" s="193" t="s">
        <v>438</v>
      </c>
      <c r="F221" s="194" t="s">
        <v>439</v>
      </c>
      <c r="G221" s="195" t="s">
        <v>224</v>
      </c>
      <c r="H221" s="196">
        <v>2</v>
      </c>
      <c r="I221" s="197"/>
      <c r="J221" s="198">
        <f>ROUND(I221*H221,2)</f>
        <v>0</v>
      </c>
      <c r="K221" s="194" t="s">
        <v>143</v>
      </c>
      <c r="L221" s="40"/>
      <c r="M221" s="199" t="s">
        <v>1</v>
      </c>
      <c r="N221" s="200" t="s">
        <v>37</v>
      </c>
      <c r="O221" s="72"/>
      <c r="P221" s="201">
        <f>O221*H221</f>
        <v>0</v>
      </c>
      <c r="Q221" s="201">
        <v>0</v>
      </c>
      <c r="R221" s="201">
        <f>Q221*H221</f>
        <v>0</v>
      </c>
      <c r="S221" s="201">
        <v>0.21</v>
      </c>
      <c r="T221" s="202">
        <f>S221*H221</f>
        <v>0.42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3" t="s">
        <v>144</v>
      </c>
      <c r="AT221" s="203" t="s">
        <v>139</v>
      </c>
      <c r="AU221" s="203" t="s">
        <v>81</v>
      </c>
      <c r="AY221" s="18" t="s">
        <v>137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8" t="s">
        <v>79</v>
      </c>
      <c r="BK221" s="204">
        <f>ROUND(I221*H221,2)</f>
        <v>0</v>
      </c>
      <c r="BL221" s="18" t="s">
        <v>144</v>
      </c>
      <c r="BM221" s="203" t="s">
        <v>440</v>
      </c>
    </row>
    <row r="222" spans="1:65" s="2" customFormat="1" ht="10">
      <c r="A222" s="35"/>
      <c r="B222" s="36"/>
      <c r="C222" s="37"/>
      <c r="D222" s="205" t="s">
        <v>146</v>
      </c>
      <c r="E222" s="37"/>
      <c r="F222" s="206" t="s">
        <v>439</v>
      </c>
      <c r="G222" s="37"/>
      <c r="H222" s="37"/>
      <c r="I222" s="207"/>
      <c r="J222" s="37"/>
      <c r="K222" s="37"/>
      <c r="L222" s="40"/>
      <c r="M222" s="208"/>
      <c r="N222" s="209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146</v>
      </c>
      <c r="AU222" s="18" t="s">
        <v>81</v>
      </c>
    </row>
    <row r="223" spans="1:65" s="2" customFormat="1" ht="33" customHeight="1">
      <c r="A223" s="35"/>
      <c r="B223" s="36"/>
      <c r="C223" s="192" t="s">
        <v>441</v>
      </c>
      <c r="D223" s="192" t="s">
        <v>139</v>
      </c>
      <c r="E223" s="193" t="s">
        <v>442</v>
      </c>
      <c r="F223" s="194" t="s">
        <v>443</v>
      </c>
      <c r="G223" s="195" t="s">
        <v>154</v>
      </c>
      <c r="H223" s="196">
        <v>2.484</v>
      </c>
      <c r="I223" s="197"/>
      <c r="J223" s="198">
        <f>ROUND(I223*H223,2)</f>
        <v>0</v>
      </c>
      <c r="K223" s="194" t="s">
        <v>143</v>
      </c>
      <c r="L223" s="40"/>
      <c r="M223" s="199" t="s">
        <v>1</v>
      </c>
      <c r="N223" s="200" t="s">
        <v>37</v>
      </c>
      <c r="O223" s="72"/>
      <c r="P223" s="201">
        <f>O223*H223</f>
        <v>0</v>
      </c>
      <c r="Q223" s="201">
        <v>0</v>
      </c>
      <c r="R223" s="201">
        <f>Q223*H223</f>
        <v>0</v>
      </c>
      <c r="S223" s="201">
        <v>1</v>
      </c>
      <c r="T223" s="202">
        <f>S223*H223</f>
        <v>2.484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3" t="s">
        <v>144</v>
      </c>
      <c r="AT223" s="203" t="s">
        <v>139</v>
      </c>
      <c r="AU223" s="203" t="s">
        <v>81</v>
      </c>
      <c r="AY223" s="18" t="s">
        <v>137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8" t="s">
        <v>79</v>
      </c>
      <c r="BK223" s="204">
        <f>ROUND(I223*H223,2)</f>
        <v>0</v>
      </c>
      <c r="BL223" s="18" t="s">
        <v>144</v>
      </c>
      <c r="BM223" s="203" t="s">
        <v>444</v>
      </c>
    </row>
    <row r="224" spans="1:65" s="2" customFormat="1" ht="18">
      <c r="A224" s="35"/>
      <c r="B224" s="36"/>
      <c r="C224" s="37"/>
      <c r="D224" s="205" t="s">
        <v>146</v>
      </c>
      <c r="E224" s="37"/>
      <c r="F224" s="206" t="s">
        <v>443</v>
      </c>
      <c r="G224" s="37"/>
      <c r="H224" s="37"/>
      <c r="I224" s="207"/>
      <c r="J224" s="37"/>
      <c r="K224" s="37"/>
      <c r="L224" s="40"/>
      <c r="M224" s="208"/>
      <c r="N224" s="209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146</v>
      </c>
      <c r="AU224" s="18" t="s">
        <v>81</v>
      </c>
    </row>
    <row r="225" spans="1:65" s="14" customFormat="1" ht="10">
      <c r="B225" s="220"/>
      <c r="C225" s="221"/>
      <c r="D225" s="205" t="s">
        <v>147</v>
      </c>
      <c r="E225" s="222" t="s">
        <v>1</v>
      </c>
      <c r="F225" s="223" t="s">
        <v>445</v>
      </c>
      <c r="G225" s="221"/>
      <c r="H225" s="224">
        <v>0.28999999999999998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147</v>
      </c>
      <c r="AU225" s="230" t="s">
        <v>81</v>
      </c>
      <c r="AV225" s="14" t="s">
        <v>81</v>
      </c>
      <c r="AW225" s="14" t="s">
        <v>29</v>
      </c>
      <c r="AX225" s="14" t="s">
        <v>72</v>
      </c>
      <c r="AY225" s="230" t="s">
        <v>137</v>
      </c>
    </row>
    <row r="226" spans="1:65" s="14" customFormat="1" ht="10">
      <c r="B226" s="220"/>
      <c r="C226" s="221"/>
      <c r="D226" s="205" t="s">
        <v>147</v>
      </c>
      <c r="E226" s="222" t="s">
        <v>1</v>
      </c>
      <c r="F226" s="223" t="s">
        <v>446</v>
      </c>
      <c r="G226" s="221"/>
      <c r="H226" s="224">
        <v>1.7999999999999999E-2</v>
      </c>
      <c r="I226" s="225"/>
      <c r="J226" s="221"/>
      <c r="K226" s="221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147</v>
      </c>
      <c r="AU226" s="230" t="s">
        <v>81</v>
      </c>
      <c r="AV226" s="14" t="s">
        <v>81</v>
      </c>
      <c r="AW226" s="14" t="s">
        <v>29</v>
      </c>
      <c r="AX226" s="14" t="s">
        <v>72</v>
      </c>
      <c r="AY226" s="230" t="s">
        <v>137</v>
      </c>
    </row>
    <row r="227" spans="1:65" s="14" customFormat="1" ht="10">
      <c r="B227" s="220"/>
      <c r="C227" s="221"/>
      <c r="D227" s="205" t="s">
        <v>147</v>
      </c>
      <c r="E227" s="222" t="s">
        <v>1</v>
      </c>
      <c r="F227" s="223" t="s">
        <v>447</v>
      </c>
      <c r="G227" s="221"/>
      <c r="H227" s="224">
        <v>0.48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147</v>
      </c>
      <c r="AU227" s="230" t="s">
        <v>81</v>
      </c>
      <c r="AV227" s="14" t="s">
        <v>81</v>
      </c>
      <c r="AW227" s="14" t="s">
        <v>29</v>
      </c>
      <c r="AX227" s="14" t="s">
        <v>72</v>
      </c>
      <c r="AY227" s="230" t="s">
        <v>137</v>
      </c>
    </row>
    <row r="228" spans="1:65" s="14" customFormat="1" ht="10">
      <c r="B228" s="220"/>
      <c r="C228" s="221"/>
      <c r="D228" s="205" t="s">
        <v>147</v>
      </c>
      <c r="E228" s="222" t="s">
        <v>1</v>
      </c>
      <c r="F228" s="223" t="s">
        <v>448</v>
      </c>
      <c r="G228" s="221"/>
      <c r="H228" s="224">
        <v>0.73599999999999999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147</v>
      </c>
      <c r="AU228" s="230" t="s">
        <v>81</v>
      </c>
      <c r="AV228" s="14" t="s">
        <v>81</v>
      </c>
      <c r="AW228" s="14" t="s">
        <v>29</v>
      </c>
      <c r="AX228" s="14" t="s">
        <v>72</v>
      </c>
      <c r="AY228" s="230" t="s">
        <v>137</v>
      </c>
    </row>
    <row r="229" spans="1:65" s="14" customFormat="1" ht="10">
      <c r="B229" s="220"/>
      <c r="C229" s="221"/>
      <c r="D229" s="205" t="s">
        <v>147</v>
      </c>
      <c r="E229" s="222" t="s">
        <v>1</v>
      </c>
      <c r="F229" s="223" t="s">
        <v>449</v>
      </c>
      <c r="G229" s="221"/>
      <c r="H229" s="224">
        <v>0.96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147</v>
      </c>
      <c r="AU229" s="230" t="s">
        <v>81</v>
      </c>
      <c r="AV229" s="14" t="s">
        <v>81</v>
      </c>
      <c r="AW229" s="14" t="s">
        <v>29</v>
      </c>
      <c r="AX229" s="14" t="s">
        <v>72</v>
      </c>
      <c r="AY229" s="230" t="s">
        <v>137</v>
      </c>
    </row>
    <row r="230" spans="1:65" s="15" customFormat="1" ht="10">
      <c r="B230" s="231"/>
      <c r="C230" s="232"/>
      <c r="D230" s="205" t="s">
        <v>147</v>
      </c>
      <c r="E230" s="233" t="s">
        <v>1</v>
      </c>
      <c r="F230" s="234" t="s">
        <v>150</v>
      </c>
      <c r="G230" s="232"/>
      <c r="H230" s="235">
        <v>2.484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147</v>
      </c>
      <c r="AU230" s="241" t="s">
        <v>81</v>
      </c>
      <c r="AV230" s="15" t="s">
        <v>144</v>
      </c>
      <c r="AW230" s="15" t="s">
        <v>29</v>
      </c>
      <c r="AX230" s="15" t="s">
        <v>79</v>
      </c>
      <c r="AY230" s="241" t="s">
        <v>137</v>
      </c>
    </row>
    <row r="231" spans="1:65" s="12" customFormat="1" ht="22.75" customHeight="1">
      <c r="B231" s="176"/>
      <c r="C231" s="177"/>
      <c r="D231" s="178" t="s">
        <v>71</v>
      </c>
      <c r="E231" s="190" t="s">
        <v>230</v>
      </c>
      <c r="F231" s="190" t="s">
        <v>231</v>
      </c>
      <c r="G231" s="177"/>
      <c r="H231" s="177"/>
      <c r="I231" s="180"/>
      <c r="J231" s="191">
        <f>BK231</f>
        <v>0</v>
      </c>
      <c r="K231" s="177"/>
      <c r="L231" s="182"/>
      <c r="M231" s="183"/>
      <c r="N231" s="184"/>
      <c r="O231" s="184"/>
      <c r="P231" s="185">
        <f>SUM(P232:P244)</f>
        <v>0</v>
      </c>
      <c r="Q231" s="184"/>
      <c r="R231" s="185">
        <f>SUM(R232:R244)</f>
        <v>0</v>
      </c>
      <c r="S231" s="184"/>
      <c r="T231" s="186">
        <f>SUM(T232:T244)</f>
        <v>2</v>
      </c>
      <c r="AR231" s="187" t="s">
        <v>79</v>
      </c>
      <c r="AT231" s="188" t="s">
        <v>71</v>
      </c>
      <c r="AU231" s="188" t="s">
        <v>79</v>
      </c>
      <c r="AY231" s="187" t="s">
        <v>137</v>
      </c>
      <c r="BK231" s="189">
        <f>SUM(BK232:BK244)</f>
        <v>0</v>
      </c>
    </row>
    <row r="232" spans="1:65" s="2" customFormat="1" ht="16.5" customHeight="1">
      <c r="A232" s="35"/>
      <c r="B232" s="36"/>
      <c r="C232" s="192" t="s">
        <v>450</v>
      </c>
      <c r="D232" s="192" t="s">
        <v>139</v>
      </c>
      <c r="E232" s="193" t="s">
        <v>451</v>
      </c>
      <c r="F232" s="194" t="s">
        <v>452</v>
      </c>
      <c r="G232" s="195" t="s">
        <v>154</v>
      </c>
      <c r="H232" s="196">
        <v>142.88200000000001</v>
      </c>
      <c r="I232" s="197"/>
      <c r="J232" s="198">
        <f>ROUND(I232*H232,2)</f>
        <v>0</v>
      </c>
      <c r="K232" s="194" t="s">
        <v>143</v>
      </c>
      <c r="L232" s="40"/>
      <c r="M232" s="199" t="s">
        <v>1</v>
      </c>
      <c r="N232" s="200" t="s">
        <v>37</v>
      </c>
      <c r="O232" s="72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3" t="s">
        <v>144</v>
      </c>
      <c r="AT232" s="203" t="s">
        <v>139</v>
      </c>
      <c r="AU232" s="203" t="s">
        <v>81</v>
      </c>
      <c r="AY232" s="18" t="s">
        <v>137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8" t="s">
        <v>79</v>
      </c>
      <c r="BK232" s="204">
        <f>ROUND(I232*H232,2)</f>
        <v>0</v>
      </c>
      <c r="BL232" s="18" t="s">
        <v>144</v>
      </c>
      <c r="BM232" s="203" t="s">
        <v>453</v>
      </c>
    </row>
    <row r="233" spans="1:65" s="2" customFormat="1" ht="10">
      <c r="A233" s="35"/>
      <c r="B233" s="36"/>
      <c r="C233" s="37"/>
      <c r="D233" s="205" t="s">
        <v>146</v>
      </c>
      <c r="E233" s="37"/>
      <c r="F233" s="206" t="s">
        <v>452</v>
      </c>
      <c r="G233" s="37"/>
      <c r="H233" s="37"/>
      <c r="I233" s="207"/>
      <c r="J233" s="37"/>
      <c r="K233" s="37"/>
      <c r="L233" s="40"/>
      <c r="M233" s="208"/>
      <c r="N233" s="209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146</v>
      </c>
      <c r="AU233" s="18" t="s">
        <v>81</v>
      </c>
    </row>
    <row r="234" spans="1:65" s="2" customFormat="1" ht="33" customHeight="1">
      <c r="A234" s="35"/>
      <c r="B234" s="36"/>
      <c r="C234" s="192" t="s">
        <v>454</v>
      </c>
      <c r="D234" s="192" t="s">
        <v>139</v>
      </c>
      <c r="E234" s="193" t="s">
        <v>242</v>
      </c>
      <c r="F234" s="194" t="s">
        <v>243</v>
      </c>
      <c r="G234" s="195" t="s">
        <v>154</v>
      </c>
      <c r="H234" s="196">
        <v>142.88200000000001</v>
      </c>
      <c r="I234" s="197"/>
      <c r="J234" s="198">
        <f>ROUND(I234*H234,2)</f>
        <v>0</v>
      </c>
      <c r="K234" s="194" t="s">
        <v>143</v>
      </c>
      <c r="L234" s="40"/>
      <c r="M234" s="199" t="s">
        <v>1</v>
      </c>
      <c r="N234" s="200" t="s">
        <v>37</v>
      </c>
      <c r="O234" s="72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3" t="s">
        <v>144</v>
      </c>
      <c r="AT234" s="203" t="s">
        <v>139</v>
      </c>
      <c r="AU234" s="203" t="s">
        <v>81</v>
      </c>
      <c r="AY234" s="18" t="s">
        <v>137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8" t="s">
        <v>79</v>
      </c>
      <c r="BK234" s="204">
        <f>ROUND(I234*H234,2)</f>
        <v>0</v>
      </c>
      <c r="BL234" s="18" t="s">
        <v>144</v>
      </c>
      <c r="BM234" s="203" t="s">
        <v>455</v>
      </c>
    </row>
    <row r="235" spans="1:65" s="2" customFormat="1" ht="18">
      <c r="A235" s="35"/>
      <c r="B235" s="36"/>
      <c r="C235" s="37"/>
      <c r="D235" s="205" t="s">
        <v>146</v>
      </c>
      <c r="E235" s="37"/>
      <c r="F235" s="206" t="s">
        <v>243</v>
      </c>
      <c r="G235" s="37"/>
      <c r="H235" s="37"/>
      <c r="I235" s="207"/>
      <c r="J235" s="37"/>
      <c r="K235" s="37"/>
      <c r="L235" s="40"/>
      <c r="M235" s="208"/>
      <c r="N235" s="209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146</v>
      </c>
      <c r="AU235" s="18" t="s">
        <v>81</v>
      </c>
    </row>
    <row r="236" spans="1:65" s="2" customFormat="1" ht="24.15" customHeight="1">
      <c r="A236" s="35"/>
      <c r="B236" s="36"/>
      <c r="C236" s="192" t="s">
        <v>456</v>
      </c>
      <c r="D236" s="192" t="s">
        <v>139</v>
      </c>
      <c r="E236" s="193" t="s">
        <v>246</v>
      </c>
      <c r="F236" s="194" t="s">
        <v>457</v>
      </c>
      <c r="G236" s="195" t="s">
        <v>154</v>
      </c>
      <c r="H236" s="196">
        <v>5715.28</v>
      </c>
      <c r="I236" s="197"/>
      <c r="J236" s="198">
        <f>ROUND(I236*H236,2)</f>
        <v>0</v>
      </c>
      <c r="K236" s="194" t="s">
        <v>143</v>
      </c>
      <c r="L236" s="40"/>
      <c r="M236" s="199" t="s">
        <v>1</v>
      </c>
      <c r="N236" s="200" t="s">
        <v>37</v>
      </c>
      <c r="O236" s="72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3" t="s">
        <v>144</v>
      </c>
      <c r="AT236" s="203" t="s">
        <v>139</v>
      </c>
      <c r="AU236" s="203" t="s">
        <v>81</v>
      </c>
      <c r="AY236" s="18" t="s">
        <v>137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8" t="s">
        <v>79</v>
      </c>
      <c r="BK236" s="204">
        <f>ROUND(I236*H236,2)</f>
        <v>0</v>
      </c>
      <c r="BL236" s="18" t="s">
        <v>144</v>
      </c>
      <c r="BM236" s="203" t="s">
        <v>458</v>
      </c>
    </row>
    <row r="237" spans="1:65" s="2" customFormat="1" ht="18">
      <c r="A237" s="35"/>
      <c r="B237" s="36"/>
      <c r="C237" s="37"/>
      <c r="D237" s="205" t="s">
        <v>146</v>
      </c>
      <c r="E237" s="37"/>
      <c r="F237" s="206" t="s">
        <v>457</v>
      </c>
      <c r="G237" s="37"/>
      <c r="H237" s="37"/>
      <c r="I237" s="207"/>
      <c r="J237" s="37"/>
      <c r="K237" s="37"/>
      <c r="L237" s="40"/>
      <c r="M237" s="208"/>
      <c r="N237" s="209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146</v>
      </c>
      <c r="AU237" s="18" t="s">
        <v>81</v>
      </c>
    </row>
    <row r="238" spans="1:65" s="14" customFormat="1" ht="10">
      <c r="B238" s="220"/>
      <c r="C238" s="221"/>
      <c r="D238" s="205" t="s">
        <v>147</v>
      </c>
      <c r="E238" s="222" t="s">
        <v>1</v>
      </c>
      <c r="F238" s="223" t="s">
        <v>459</v>
      </c>
      <c r="G238" s="221"/>
      <c r="H238" s="224">
        <v>5715.28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147</v>
      </c>
      <c r="AU238" s="230" t="s">
        <v>81</v>
      </c>
      <c r="AV238" s="14" t="s">
        <v>81</v>
      </c>
      <c r="AW238" s="14" t="s">
        <v>29</v>
      </c>
      <c r="AX238" s="14" t="s">
        <v>79</v>
      </c>
      <c r="AY238" s="230" t="s">
        <v>137</v>
      </c>
    </row>
    <row r="239" spans="1:65" s="2" customFormat="1" ht="37.75" customHeight="1">
      <c r="A239" s="35"/>
      <c r="B239" s="36"/>
      <c r="C239" s="192" t="s">
        <v>460</v>
      </c>
      <c r="D239" s="192" t="s">
        <v>139</v>
      </c>
      <c r="E239" s="193" t="s">
        <v>461</v>
      </c>
      <c r="F239" s="194" t="s">
        <v>462</v>
      </c>
      <c r="G239" s="195" t="s">
        <v>154</v>
      </c>
      <c r="H239" s="196">
        <v>6</v>
      </c>
      <c r="I239" s="197"/>
      <c r="J239" s="198">
        <f>ROUND(I239*H239,2)</f>
        <v>0</v>
      </c>
      <c r="K239" s="194" t="s">
        <v>143</v>
      </c>
      <c r="L239" s="40"/>
      <c r="M239" s="199" t="s">
        <v>1</v>
      </c>
      <c r="N239" s="200" t="s">
        <v>37</v>
      </c>
      <c r="O239" s="72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3" t="s">
        <v>144</v>
      </c>
      <c r="AT239" s="203" t="s">
        <v>139</v>
      </c>
      <c r="AU239" s="203" t="s">
        <v>81</v>
      </c>
      <c r="AY239" s="18" t="s">
        <v>137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8" t="s">
        <v>79</v>
      </c>
      <c r="BK239" s="204">
        <f>ROUND(I239*H239,2)</f>
        <v>0</v>
      </c>
      <c r="BL239" s="18" t="s">
        <v>144</v>
      </c>
      <c r="BM239" s="203" t="s">
        <v>463</v>
      </c>
    </row>
    <row r="240" spans="1:65" s="2" customFormat="1" ht="18">
      <c r="A240" s="35"/>
      <c r="B240" s="36"/>
      <c r="C240" s="37"/>
      <c r="D240" s="205" t="s">
        <v>146</v>
      </c>
      <c r="E240" s="37"/>
      <c r="F240" s="206" t="s">
        <v>462</v>
      </c>
      <c r="G240" s="37"/>
      <c r="H240" s="37"/>
      <c r="I240" s="207"/>
      <c r="J240" s="37"/>
      <c r="K240" s="37"/>
      <c r="L240" s="40"/>
      <c r="M240" s="208"/>
      <c r="N240" s="209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146</v>
      </c>
      <c r="AU240" s="18" t="s">
        <v>81</v>
      </c>
    </row>
    <row r="241" spans="1:65" s="2" customFormat="1" ht="44.25" customHeight="1">
      <c r="A241" s="35"/>
      <c r="B241" s="36"/>
      <c r="C241" s="192" t="s">
        <v>464</v>
      </c>
      <c r="D241" s="192" t="s">
        <v>139</v>
      </c>
      <c r="E241" s="193" t="s">
        <v>465</v>
      </c>
      <c r="F241" s="194" t="s">
        <v>466</v>
      </c>
      <c r="G241" s="195" t="s">
        <v>154</v>
      </c>
      <c r="H241" s="196">
        <v>57.671999999999997</v>
      </c>
      <c r="I241" s="197"/>
      <c r="J241" s="198">
        <f>ROUND(I241*H241,2)</f>
        <v>0</v>
      </c>
      <c r="K241" s="194" t="s">
        <v>143</v>
      </c>
      <c r="L241" s="40"/>
      <c r="M241" s="199" t="s">
        <v>1</v>
      </c>
      <c r="N241" s="200" t="s">
        <v>37</v>
      </c>
      <c r="O241" s="72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3" t="s">
        <v>144</v>
      </c>
      <c r="AT241" s="203" t="s">
        <v>139</v>
      </c>
      <c r="AU241" s="203" t="s">
        <v>81</v>
      </c>
      <c r="AY241" s="18" t="s">
        <v>137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8" t="s">
        <v>79</v>
      </c>
      <c r="BK241" s="204">
        <f>ROUND(I241*H241,2)</f>
        <v>0</v>
      </c>
      <c r="BL241" s="18" t="s">
        <v>144</v>
      </c>
      <c r="BM241" s="203" t="s">
        <v>467</v>
      </c>
    </row>
    <row r="242" spans="1:65" s="2" customFormat="1" ht="27">
      <c r="A242" s="35"/>
      <c r="B242" s="36"/>
      <c r="C242" s="37"/>
      <c r="D242" s="205" t="s">
        <v>146</v>
      </c>
      <c r="E242" s="37"/>
      <c r="F242" s="206" t="s">
        <v>466</v>
      </c>
      <c r="G242" s="37"/>
      <c r="H242" s="37"/>
      <c r="I242" s="207"/>
      <c r="J242" s="37"/>
      <c r="K242" s="37"/>
      <c r="L242" s="40"/>
      <c r="M242" s="208"/>
      <c r="N242" s="209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146</v>
      </c>
      <c r="AU242" s="18" t="s">
        <v>81</v>
      </c>
    </row>
    <row r="243" spans="1:65" s="2" customFormat="1" ht="16.5" customHeight="1">
      <c r="A243" s="35"/>
      <c r="B243" s="36"/>
      <c r="C243" s="192" t="s">
        <v>468</v>
      </c>
      <c r="D243" s="192" t="s">
        <v>139</v>
      </c>
      <c r="E243" s="193" t="s">
        <v>469</v>
      </c>
      <c r="F243" s="194" t="s">
        <v>470</v>
      </c>
      <c r="G243" s="195" t="s">
        <v>154</v>
      </c>
      <c r="H243" s="196">
        <v>2</v>
      </c>
      <c r="I243" s="197"/>
      <c r="J243" s="198">
        <f>ROUND(I243*H243,2)</f>
        <v>0</v>
      </c>
      <c r="K243" s="194" t="s">
        <v>1</v>
      </c>
      <c r="L243" s="40"/>
      <c r="M243" s="199" t="s">
        <v>1</v>
      </c>
      <c r="N243" s="200" t="s">
        <v>37</v>
      </c>
      <c r="O243" s="72"/>
      <c r="P243" s="201">
        <f>O243*H243</f>
        <v>0</v>
      </c>
      <c r="Q243" s="201">
        <v>0</v>
      </c>
      <c r="R243" s="201">
        <f>Q243*H243</f>
        <v>0</v>
      </c>
      <c r="S243" s="201">
        <v>1</v>
      </c>
      <c r="T243" s="202">
        <f>S243*H243</f>
        <v>2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3" t="s">
        <v>144</v>
      </c>
      <c r="AT243" s="203" t="s">
        <v>139</v>
      </c>
      <c r="AU243" s="203" t="s">
        <v>81</v>
      </c>
      <c r="AY243" s="18" t="s">
        <v>137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8" t="s">
        <v>79</v>
      </c>
      <c r="BK243" s="204">
        <f>ROUND(I243*H243,2)</f>
        <v>0</v>
      </c>
      <c r="BL243" s="18" t="s">
        <v>144</v>
      </c>
      <c r="BM243" s="203" t="s">
        <v>471</v>
      </c>
    </row>
    <row r="244" spans="1:65" s="2" customFormat="1" ht="10">
      <c r="A244" s="35"/>
      <c r="B244" s="36"/>
      <c r="C244" s="37"/>
      <c r="D244" s="205" t="s">
        <v>146</v>
      </c>
      <c r="E244" s="37"/>
      <c r="F244" s="206" t="s">
        <v>470</v>
      </c>
      <c r="G244" s="37"/>
      <c r="H244" s="37"/>
      <c r="I244" s="207"/>
      <c r="J244" s="37"/>
      <c r="K244" s="37"/>
      <c r="L244" s="40"/>
      <c r="M244" s="208"/>
      <c r="N244" s="209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146</v>
      </c>
      <c r="AU244" s="18" t="s">
        <v>81</v>
      </c>
    </row>
    <row r="245" spans="1:65" s="12" customFormat="1" ht="22.75" customHeight="1">
      <c r="B245" s="176"/>
      <c r="C245" s="177"/>
      <c r="D245" s="178" t="s">
        <v>71</v>
      </c>
      <c r="E245" s="190" t="s">
        <v>181</v>
      </c>
      <c r="F245" s="190" t="s">
        <v>182</v>
      </c>
      <c r="G245" s="177"/>
      <c r="H245" s="177"/>
      <c r="I245" s="180"/>
      <c r="J245" s="191">
        <f>BK245</f>
        <v>0</v>
      </c>
      <c r="K245" s="177"/>
      <c r="L245" s="182"/>
      <c r="M245" s="183"/>
      <c r="N245" s="184"/>
      <c r="O245" s="184"/>
      <c r="P245" s="185">
        <f>SUM(P246:P247)</f>
        <v>0</v>
      </c>
      <c r="Q245" s="184"/>
      <c r="R245" s="185">
        <f>SUM(R246:R247)</f>
        <v>0</v>
      </c>
      <c r="S245" s="184"/>
      <c r="T245" s="186">
        <f>SUM(T246:T247)</f>
        <v>0</v>
      </c>
      <c r="AR245" s="187" t="s">
        <v>79</v>
      </c>
      <c r="AT245" s="188" t="s">
        <v>71</v>
      </c>
      <c r="AU245" s="188" t="s">
        <v>79</v>
      </c>
      <c r="AY245" s="187" t="s">
        <v>137</v>
      </c>
      <c r="BK245" s="189">
        <f>SUM(BK246:BK247)</f>
        <v>0</v>
      </c>
    </row>
    <row r="246" spans="1:65" s="2" customFormat="1" ht="21.75" customHeight="1">
      <c r="A246" s="35"/>
      <c r="B246" s="36"/>
      <c r="C246" s="192" t="s">
        <v>472</v>
      </c>
      <c r="D246" s="192" t="s">
        <v>139</v>
      </c>
      <c r="E246" s="193" t="s">
        <v>473</v>
      </c>
      <c r="F246" s="194" t="s">
        <v>474</v>
      </c>
      <c r="G246" s="195" t="s">
        <v>154</v>
      </c>
      <c r="H246" s="196">
        <v>63.521000000000001</v>
      </c>
      <c r="I246" s="197"/>
      <c r="J246" s="198">
        <f>ROUND(I246*H246,2)</f>
        <v>0</v>
      </c>
      <c r="K246" s="194" t="s">
        <v>143</v>
      </c>
      <c r="L246" s="40"/>
      <c r="M246" s="199" t="s">
        <v>1</v>
      </c>
      <c r="N246" s="200" t="s">
        <v>37</v>
      </c>
      <c r="O246" s="72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3" t="s">
        <v>144</v>
      </c>
      <c r="AT246" s="203" t="s">
        <v>139</v>
      </c>
      <c r="AU246" s="203" t="s">
        <v>81</v>
      </c>
      <c r="AY246" s="18" t="s">
        <v>137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8" t="s">
        <v>79</v>
      </c>
      <c r="BK246" s="204">
        <f>ROUND(I246*H246,2)</f>
        <v>0</v>
      </c>
      <c r="BL246" s="18" t="s">
        <v>144</v>
      </c>
      <c r="BM246" s="203" t="s">
        <v>475</v>
      </c>
    </row>
    <row r="247" spans="1:65" s="2" customFormat="1" ht="10">
      <c r="A247" s="35"/>
      <c r="B247" s="36"/>
      <c r="C247" s="37"/>
      <c r="D247" s="205" t="s">
        <v>146</v>
      </c>
      <c r="E247" s="37"/>
      <c r="F247" s="206" t="s">
        <v>474</v>
      </c>
      <c r="G247" s="37"/>
      <c r="H247" s="37"/>
      <c r="I247" s="207"/>
      <c r="J247" s="37"/>
      <c r="K247" s="37"/>
      <c r="L247" s="40"/>
      <c r="M247" s="208"/>
      <c r="N247" s="209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146</v>
      </c>
      <c r="AU247" s="18" t="s">
        <v>81</v>
      </c>
    </row>
    <row r="248" spans="1:65" s="12" customFormat="1" ht="25.9" customHeight="1">
      <c r="B248" s="176"/>
      <c r="C248" s="177"/>
      <c r="D248" s="178" t="s">
        <v>71</v>
      </c>
      <c r="E248" s="179" t="s">
        <v>266</v>
      </c>
      <c r="F248" s="179" t="s">
        <v>267</v>
      </c>
      <c r="G248" s="177"/>
      <c r="H248" s="177"/>
      <c r="I248" s="180"/>
      <c r="J248" s="181">
        <f>BK248</f>
        <v>0</v>
      </c>
      <c r="K248" s="177"/>
      <c r="L248" s="182"/>
      <c r="M248" s="183"/>
      <c r="N248" s="184"/>
      <c r="O248" s="184"/>
      <c r="P248" s="185">
        <f>P249</f>
        <v>0</v>
      </c>
      <c r="Q248" s="184"/>
      <c r="R248" s="185">
        <f>R249</f>
        <v>0</v>
      </c>
      <c r="S248" s="184"/>
      <c r="T248" s="186">
        <f>T249</f>
        <v>4.1951999999999998</v>
      </c>
      <c r="AR248" s="187" t="s">
        <v>81</v>
      </c>
      <c r="AT248" s="188" t="s">
        <v>71</v>
      </c>
      <c r="AU248" s="188" t="s">
        <v>72</v>
      </c>
      <c r="AY248" s="187" t="s">
        <v>137</v>
      </c>
      <c r="BK248" s="189">
        <f>BK249</f>
        <v>0</v>
      </c>
    </row>
    <row r="249" spans="1:65" s="12" customFormat="1" ht="22.75" customHeight="1">
      <c r="B249" s="176"/>
      <c r="C249" s="177"/>
      <c r="D249" s="178" t="s">
        <v>71</v>
      </c>
      <c r="E249" s="190" t="s">
        <v>476</v>
      </c>
      <c r="F249" s="190" t="s">
        <v>477</v>
      </c>
      <c r="G249" s="177"/>
      <c r="H249" s="177"/>
      <c r="I249" s="180"/>
      <c r="J249" s="191">
        <f>BK249</f>
        <v>0</v>
      </c>
      <c r="K249" s="177"/>
      <c r="L249" s="182"/>
      <c r="M249" s="183"/>
      <c r="N249" s="184"/>
      <c r="O249" s="184"/>
      <c r="P249" s="185">
        <f>SUM(P250:P252)</f>
        <v>0</v>
      </c>
      <c r="Q249" s="184"/>
      <c r="R249" s="185">
        <f>SUM(R250:R252)</f>
        <v>0</v>
      </c>
      <c r="S249" s="184"/>
      <c r="T249" s="186">
        <f>SUM(T250:T252)</f>
        <v>4.1951999999999998</v>
      </c>
      <c r="AR249" s="187" t="s">
        <v>81</v>
      </c>
      <c r="AT249" s="188" t="s">
        <v>71</v>
      </c>
      <c r="AU249" s="188" t="s">
        <v>79</v>
      </c>
      <c r="AY249" s="187" t="s">
        <v>137</v>
      </c>
      <c r="BK249" s="189">
        <f>SUM(BK250:BK252)</f>
        <v>0</v>
      </c>
    </row>
    <row r="250" spans="1:65" s="2" customFormat="1" ht="33" customHeight="1">
      <c r="A250" s="35"/>
      <c r="B250" s="36"/>
      <c r="C250" s="192" t="s">
        <v>478</v>
      </c>
      <c r="D250" s="192" t="s">
        <v>139</v>
      </c>
      <c r="E250" s="193" t="s">
        <v>479</v>
      </c>
      <c r="F250" s="194" t="s">
        <v>480</v>
      </c>
      <c r="G250" s="195" t="s">
        <v>174</v>
      </c>
      <c r="H250" s="196">
        <v>4195.2</v>
      </c>
      <c r="I250" s="197"/>
      <c r="J250" s="198">
        <f>ROUND(I250*H250,2)</f>
        <v>0</v>
      </c>
      <c r="K250" s="194" t="s">
        <v>143</v>
      </c>
      <c r="L250" s="40"/>
      <c r="M250" s="199" t="s">
        <v>1</v>
      </c>
      <c r="N250" s="200" t="s">
        <v>37</v>
      </c>
      <c r="O250" s="72"/>
      <c r="P250" s="201">
        <f>O250*H250</f>
        <v>0</v>
      </c>
      <c r="Q250" s="201">
        <v>0</v>
      </c>
      <c r="R250" s="201">
        <f>Q250*H250</f>
        <v>0</v>
      </c>
      <c r="S250" s="201">
        <v>1E-3</v>
      </c>
      <c r="T250" s="202">
        <f>S250*H250</f>
        <v>4.1951999999999998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3" t="s">
        <v>226</v>
      </c>
      <c r="AT250" s="203" t="s">
        <v>139</v>
      </c>
      <c r="AU250" s="203" t="s">
        <v>81</v>
      </c>
      <c r="AY250" s="18" t="s">
        <v>137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8" t="s">
        <v>79</v>
      </c>
      <c r="BK250" s="204">
        <f>ROUND(I250*H250,2)</f>
        <v>0</v>
      </c>
      <c r="BL250" s="18" t="s">
        <v>226</v>
      </c>
      <c r="BM250" s="203" t="s">
        <v>481</v>
      </c>
    </row>
    <row r="251" spans="1:65" s="2" customFormat="1" ht="18">
      <c r="A251" s="35"/>
      <c r="B251" s="36"/>
      <c r="C251" s="37"/>
      <c r="D251" s="205" t="s">
        <v>146</v>
      </c>
      <c r="E251" s="37"/>
      <c r="F251" s="206" t="s">
        <v>480</v>
      </c>
      <c r="G251" s="37"/>
      <c r="H251" s="37"/>
      <c r="I251" s="207"/>
      <c r="J251" s="37"/>
      <c r="K251" s="37"/>
      <c r="L251" s="40"/>
      <c r="M251" s="208"/>
      <c r="N251" s="209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146</v>
      </c>
      <c r="AU251" s="18" t="s">
        <v>81</v>
      </c>
    </row>
    <row r="252" spans="1:65" s="14" customFormat="1" ht="10">
      <c r="B252" s="220"/>
      <c r="C252" s="221"/>
      <c r="D252" s="205" t="s">
        <v>147</v>
      </c>
      <c r="E252" s="222" t="s">
        <v>1</v>
      </c>
      <c r="F252" s="223" t="s">
        <v>482</v>
      </c>
      <c r="G252" s="221"/>
      <c r="H252" s="224">
        <v>4195.2</v>
      </c>
      <c r="I252" s="225"/>
      <c r="J252" s="221"/>
      <c r="K252" s="221"/>
      <c r="L252" s="226"/>
      <c r="M252" s="270"/>
      <c r="N252" s="271"/>
      <c r="O252" s="271"/>
      <c r="P252" s="271"/>
      <c r="Q252" s="271"/>
      <c r="R252" s="271"/>
      <c r="S252" s="271"/>
      <c r="T252" s="272"/>
      <c r="AT252" s="230" t="s">
        <v>147</v>
      </c>
      <c r="AU252" s="230" t="s">
        <v>81</v>
      </c>
      <c r="AV252" s="14" t="s">
        <v>81</v>
      </c>
      <c r="AW252" s="14" t="s">
        <v>29</v>
      </c>
      <c r="AX252" s="14" t="s">
        <v>79</v>
      </c>
      <c r="AY252" s="230" t="s">
        <v>137</v>
      </c>
    </row>
    <row r="253" spans="1:65" s="2" customFormat="1" ht="7" customHeight="1">
      <c r="A253" s="35"/>
      <c r="B253" s="55"/>
      <c r="C253" s="56"/>
      <c r="D253" s="56"/>
      <c r="E253" s="56"/>
      <c r="F253" s="56"/>
      <c r="G253" s="56"/>
      <c r="H253" s="56"/>
      <c r="I253" s="56"/>
      <c r="J253" s="56"/>
      <c r="K253" s="56"/>
      <c r="L253" s="40"/>
      <c r="M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</row>
  </sheetData>
  <sheetProtection algorithmName="SHA-512" hashValue="FOeBmNj7l6qwt7qQ9RRRvu2CTqebv+wpLz8+JkLDrCtfY42IUgISA7XxMwAQIb8Xcy8o9Hh94nAXPHPxLZPyeA==" saltValue="sWhjHx38d0E/2UDI3rBxOE+9xHWEevzj0rGnUj3nLqRqFnxKuS3LI6RFe5UVKUC3SGUFG0uUSoZFyRQEQTWBuA==" spinCount="100000" sheet="1" objects="1" scenarios="1" formatColumns="0" formatRows="0" autoFilter="0"/>
  <autoFilter ref="C129:K252" xr:uid="{00000000-0009-0000-0000-000003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9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18" t="s">
        <v>95</v>
      </c>
    </row>
    <row r="3" spans="1:46" s="1" customFormat="1" ht="7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81</v>
      </c>
    </row>
    <row r="4" spans="1:46" s="1" customFormat="1" ht="25" customHeight="1">
      <c r="B4" s="21"/>
      <c r="D4" s="118" t="s">
        <v>105</v>
      </c>
      <c r="L4" s="21"/>
      <c r="M4" s="119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8" t="str">
        <f>'Rekapitulace stavby'!K6</f>
        <v>DEMOLICE OBJEKTŮ OŘ OVA 2024 - 2. etapa 2024</v>
      </c>
      <c r="F7" s="319"/>
      <c r="G7" s="319"/>
      <c r="H7" s="319"/>
      <c r="L7" s="21"/>
    </row>
    <row r="8" spans="1:46" s="1" customFormat="1" ht="12" customHeight="1">
      <c r="B8" s="21"/>
      <c r="D8" s="120" t="s">
        <v>106</v>
      </c>
      <c r="L8" s="21"/>
    </row>
    <row r="9" spans="1:46" s="2" customFormat="1" ht="16.5" customHeight="1">
      <c r="A9" s="35"/>
      <c r="B9" s="40"/>
      <c r="C9" s="35"/>
      <c r="D9" s="35"/>
      <c r="E9" s="318" t="s">
        <v>308</v>
      </c>
      <c r="F9" s="320"/>
      <c r="G9" s="320"/>
      <c r="H9" s="32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1" t="s">
        <v>275</v>
      </c>
      <c r="F11" s="320"/>
      <c r="G11" s="320"/>
      <c r="H11" s="32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75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23</v>
      </c>
      <c r="E16" s="35"/>
      <c r="F16" s="35"/>
      <c r="G16" s="35"/>
      <c r="H16" s="35"/>
      <c r="I16" s="120" t="s">
        <v>24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310</v>
      </c>
      <c r="F17" s="35"/>
      <c r="G17" s="35"/>
      <c r="H17" s="35"/>
      <c r="I17" s="120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7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26</v>
      </c>
      <c r="E19" s="35"/>
      <c r="F19" s="35"/>
      <c r="G19" s="35"/>
      <c r="H19" s="35"/>
      <c r="I19" s="120" t="s">
        <v>24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2" t="str">
        <f>'Rekapitulace stavby'!E14</f>
        <v>Vyplň údaj</v>
      </c>
      <c r="F20" s="323"/>
      <c r="G20" s="323"/>
      <c r="H20" s="323"/>
      <c r="I20" s="120" t="s">
        <v>25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7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28</v>
      </c>
      <c r="E22" s="35"/>
      <c r="F22" s="35"/>
      <c r="G22" s="35"/>
      <c r="H22" s="35"/>
      <c r="I22" s="120" t="s">
        <v>24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21</v>
      </c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7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30</v>
      </c>
      <c r="E25" s="35"/>
      <c r="F25" s="35"/>
      <c r="G25" s="35"/>
      <c r="H25" s="35"/>
      <c r="I25" s="120" t="s">
        <v>24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21</v>
      </c>
      <c r="F26" s="35"/>
      <c r="G26" s="35"/>
      <c r="H26" s="35"/>
      <c r="I26" s="120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7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31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4" t="s">
        <v>1</v>
      </c>
      <c r="F29" s="324"/>
      <c r="G29" s="324"/>
      <c r="H29" s="32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7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4" customHeight="1">
      <c r="A32" s="35"/>
      <c r="B32" s="40"/>
      <c r="C32" s="35"/>
      <c r="D32" s="126" t="s">
        <v>32</v>
      </c>
      <c r="E32" s="35"/>
      <c r="F32" s="35"/>
      <c r="G32" s="35"/>
      <c r="H32" s="35"/>
      <c r="I32" s="35"/>
      <c r="J32" s="127">
        <f>ROUND(J125,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7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8" t="s">
        <v>34</v>
      </c>
      <c r="G34" s="35"/>
      <c r="H34" s="35"/>
      <c r="I34" s="128" t="s">
        <v>33</v>
      </c>
      <c r="J34" s="128" t="s">
        <v>35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9" t="s">
        <v>36</v>
      </c>
      <c r="E35" s="120" t="s">
        <v>37</v>
      </c>
      <c r="F35" s="130">
        <f>ROUND((SUM(BE125:BE138)),  2)</f>
        <v>0</v>
      </c>
      <c r="G35" s="35"/>
      <c r="H35" s="35"/>
      <c r="I35" s="131">
        <v>0.21</v>
      </c>
      <c r="J35" s="130">
        <f>ROUND(((SUM(BE125:BE138))*I35),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20" t="s">
        <v>38</v>
      </c>
      <c r="F36" s="130">
        <f>ROUND((SUM(BF125:BF138)),  2)</f>
        <v>0</v>
      </c>
      <c r="G36" s="35"/>
      <c r="H36" s="35"/>
      <c r="I36" s="131">
        <v>0.12</v>
      </c>
      <c r="J36" s="130">
        <f>ROUND(((SUM(BF125:BF138))*I36),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0" t="s">
        <v>39</v>
      </c>
      <c r="F37" s="130">
        <f>ROUND((SUM(BG125:BG138)),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20" t="s">
        <v>40</v>
      </c>
      <c r="F38" s="130">
        <f>ROUND((SUM(BH125:BH138)),  2)</f>
        <v>0</v>
      </c>
      <c r="G38" s="35"/>
      <c r="H38" s="35"/>
      <c r="I38" s="131">
        <v>0.12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20" t="s">
        <v>41</v>
      </c>
      <c r="F39" s="130">
        <f>ROUND((SUM(BI125:BI138)),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7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4" customHeight="1">
      <c r="A41" s="35"/>
      <c r="B41" s="40"/>
      <c r="C41" s="132"/>
      <c r="D41" s="133" t="s">
        <v>42</v>
      </c>
      <c r="E41" s="134"/>
      <c r="F41" s="134"/>
      <c r="G41" s="135" t="s">
        <v>43</v>
      </c>
      <c r="H41" s="136" t="s">
        <v>44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9" t="s">
        <v>45</v>
      </c>
      <c r="E50" s="140"/>
      <c r="F50" s="140"/>
      <c r="G50" s="139" t="s">
        <v>46</v>
      </c>
      <c r="H50" s="140"/>
      <c r="I50" s="140"/>
      <c r="J50" s="140"/>
      <c r="K50" s="140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41" t="s">
        <v>47</v>
      </c>
      <c r="E61" s="142"/>
      <c r="F61" s="143" t="s">
        <v>48</v>
      </c>
      <c r="G61" s="141" t="s">
        <v>47</v>
      </c>
      <c r="H61" s="142"/>
      <c r="I61" s="142"/>
      <c r="J61" s="144" t="s">
        <v>48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9" t="s">
        <v>49</v>
      </c>
      <c r="E65" s="145"/>
      <c r="F65" s="145"/>
      <c r="G65" s="139" t="s">
        <v>50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41" t="s">
        <v>47</v>
      </c>
      <c r="E76" s="142"/>
      <c r="F76" s="143" t="s">
        <v>48</v>
      </c>
      <c r="G76" s="141" t="s">
        <v>47</v>
      </c>
      <c r="H76" s="142"/>
      <c r="I76" s="142"/>
      <c r="J76" s="144" t="s">
        <v>48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7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5" t="str">
        <f>E7</f>
        <v>DEMOLICE OBJEKTŮ OŘ OVA 2024 - 2. etapa 2024</v>
      </c>
      <c r="F85" s="326"/>
      <c r="G85" s="326"/>
      <c r="H85" s="32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5" t="s">
        <v>308</v>
      </c>
      <c r="F87" s="327"/>
      <c r="G87" s="327"/>
      <c r="H87" s="32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3" t="str">
        <f>E11</f>
        <v>02 - VRN</v>
      </c>
      <c r="F89" s="327"/>
      <c r="G89" s="327"/>
      <c r="H89" s="32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7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15" customHeight="1">
      <c r="A93" s="35"/>
      <c r="B93" s="36"/>
      <c r="C93" s="30" t="s">
        <v>23</v>
      </c>
      <c r="D93" s="37"/>
      <c r="E93" s="37"/>
      <c r="F93" s="28" t="str">
        <f>E17</f>
        <v>Správa železnic s.o.</v>
      </c>
      <c r="G93" s="37"/>
      <c r="H93" s="37"/>
      <c r="I93" s="30" t="s">
        <v>28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15" customHeight="1">
      <c r="A94" s="35"/>
      <c r="B94" s="36"/>
      <c r="C94" s="30" t="s">
        <v>26</v>
      </c>
      <c r="D94" s="37"/>
      <c r="E94" s="37"/>
      <c r="F94" s="28" t="str">
        <f>IF(E20="","",E20)</f>
        <v>Vyplň údaj</v>
      </c>
      <c r="G94" s="37"/>
      <c r="H94" s="37"/>
      <c r="I94" s="30" t="s">
        <v>30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111</v>
      </c>
      <c r="D96" s="151"/>
      <c r="E96" s="151"/>
      <c r="F96" s="151"/>
      <c r="G96" s="151"/>
      <c r="H96" s="151"/>
      <c r="I96" s="151"/>
      <c r="J96" s="152" t="s">
        <v>112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2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75" customHeight="1">
      <c r="A98" s="35"/>
      <c r="B98" s="36"/>
      <c r="C98" s="153" t="s">
        <v>113</v>
      </c>
      <c r="D98" s="37"/>
      <c r="E98" s="37"/>
      <c r="F98" s="37"/>
      <c r="G98" s="37"/>
      <c r="H98" s="37"/>
      <c r="I98" s="37"/>
      <c r="J98" s="85">
        <f>J125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114</v>
      </c>
    </row>
    <row r="99" spans="1:47" s="9" customFormat="1" ht="25" customHeight="1">
      <c r="B99" s="154"/>
      <c r="C99" s="155"/>
      <c r="D99" s="156" t="s">
        <v>276</v>
      </c>
      <c r="E99" s="157"/>
      <c r="F99" s="157"/>
      <c r="G99" s="157"/>
      <c r="H99" s="157"/>
      <c r="I99" s="157"/>
      <c r="J99" s="158">
        <f>J126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483</v>
      </c>
      <c r="E100" s="162"/>
      <c r="F100" s="162"/>
      <c r="G100" s="162"/>
      <c r="H100" s="162"/>
      <c r="I100" s="162"/>
      <c r="J100" s="163">
        <f>J127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278</v>
      </c>
      <c r="E101" s="162"/>
      <c r="F101" s="162"/>
      <c r="G101" s="162"/>
      <c r="H101" s="162"/>
      <c r="I101" s="162"/>
      <c r="J101" s="163">
        <f>J130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484</v>
      </c>
      <c r="E102" s="162"/>
      <c r="F102" s="162"/>
      <c r="G102" s="162"/>
      <c r="H102" s="162"/>
      <c r="I102" s="162"/>
      <c r="J102" s="163">
        <f>J133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279</v>
      </c>
      <c r="E103" s="162"/>
      <c r="F103" s="162"/>
      <c r="G103" s="162"/>
      <c r="H103" s="162"/>
      <c r="I103" s="162"/>
      <c r="J103" s="163">
        <f>J136</f>
        <v>0</v>
      </c>
      <c r="K103" s="105"/>
      <c r="L103" s="164"/>
    </row>
    <row r="104" spans="1:47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47" s="2" customFormat="1" ht="7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47" s="2" customFormat="1" ht="7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25" customHeight="1">
      <c r="A110" s="35"/>
      <c r="B110" s="36"/>
      <c r="C110" s="24" t="s">
        <v>122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7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25" t="str">
        <f>E7</f>
        <v>DEMOLICE OBJEKTŮ OŘ OVA 2024 - 2. etapa 2024</v>
      </c>
      <c r="F113" s="326"/>
      <c r="G113" s="326"/>
      <c r="H113" s="326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1" customFormat="1" ht="12" customHeight="1">
      <c r="B114" s="22"/>
      <c r="C114" s="30" t="s">
        <v>106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pans="1:65" s="2" customFormat="1" ht="16.5" customHeight="1">
      <c r="A115" s="35"/>
      <c r="B115" s="36"/>
      <c r="C115" s="37"/>
      <c r="D115" s="37"/>
      <c r="E115" s="325" t="s">
        <v>308</v>
      </c>
      <c r="F115" s="327"/>
      <c r="G115" s="327"/>
      <c r="H115" s="32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108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73" t="str">
        <f>E11</f>
        <v>02 - VRN</v>
      </c>
      <c r="F117" s="327"/>
      <c r="G117" s="327"/>
      <c r="H117" s="32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7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F14</f>
        <v xml:space="preserve"> </v>
      </c>
      <c r="G119" s="37"/>
      <c r="H119" s="37"/>
      <c r="I119" s="30" t="s">
        <v>22</v>
      </c>
      <c r="J119" s="67">
        <f>IF(J14="","",J14)</f>
        <v>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7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23</v>
      </c>
      <c r="D121" s="37"/>
      <c r="E121" s="37"/>
      <c r="F121" s="28" t="str">
        <f>E17</f>
        <v>Správa železnic s.o.</v>
      </c>
      <c r="G121" s="37"/>
      <c r="H121" s="37"/>
      <c r="I121" s="30" t="s">
        <v>28</v>
      </c>
      <c r="J121" s="33" t="str">
        <f>E23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15" customHeight="1">
      <c r="A122" s="35"/>
      <c r="B122" s="36"/>
      <c r="C122" s="30" t="s">
        <v>26</v>
      </c>
      <c r="D122" s="37"/>
      <c r="E122" s="37"/>
      <c r="F122" s="28" t="str">
        <f>IF(E20="","",E20)</f>
        <v>Vyplň údaj</v>
      </c>
      <c r="G122" s="37"/>
      <c r="H122" s="37"/>
      <c r="I122" s="30" t="s">
        <v>30</v>
      </c>
      <c r="J122" s="33" t="str">
        <f>E26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2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5"/>
      <c r="B124" s="166"/>
      <c r="C124" s="167" t="s">
        <v>123</v>
      </c>
      <c r="D124" s="168" t="s">
        <v>57</v>
      </c>
      <c r="E124" s="168" t="s">
        <v>53</v>
      </c>
      <c r="F124" s="168" t="s">
        <v>54</v>
      </c>
      <c r="G124" s="168" t="s">
        <v>124</v>
      </c>
      <c r="H124" s="168" t="s">
        <v>125</v>
      </c>
      <c r="I124" s="168" t="s">
        <v>126</v>
      </c>
      <c r="J124" s="168" t="s">
        <v>112</v>
      </c>
      <c r="K124" s="169" t="s">
        <v>127</v>
      </c>
      <c r="L124" s="170"/>
      <c r="M124" s="76" t="s">
        <v>1</v>
      </c>
      <c r="N124" s="77" t="s">
        <v>36</v>
      </c>
      <c r="O124" s="77" t="s">
        <v>128</v>
      </c>
      <c r="P124" s="77" t="s">
        <v>129</v>
      </c>
      <c r="Q124" s="77" t="s">
        <v>130</v>
      </c>
      <c r="R124" s="77" t="s">
        <v>131</v>
      </c>
      <c r="S124" s="77" t="s">
        <v>132</v>
      </c>
      <c r="T124" s="78" t="s">
        <v>133</v>
      </c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/>
    </row>
    <row r="125" spans="1:65" s="2" customFormat="1" ht="22.75" customHeight="1">
      <c r="A125" s="35"/>
      <c r="B125" s="36"/>
      <c r="C125" s="83" t="s">
        <v>134</v>
      </c>
      <c r="D125" s="37"/>
      <c r="E125" s="37"/>
      <c r="F125" s="37"/>
      <c r="G125" s="37"/>
      <c r="H125" s="37"/>
      <c r="I125" s="37"/>
      <c r="J125" s="171">
        <f>BK125</f>
        <v>0</v>
      </c>
      <c r="K125" s="37"/>
      <c r="L125" s="40"/>
      <c r="M125" s="79"/>
      <c r="N125" s="172"/>
      <c r="O125" s="80"/>
      <c r="P125" s="173">
        <f>P126</f>
        <v>0</v>
      </c>
      <c r="Q125" s="80"/>
      <c r="R125" s="173">
        <f>R126</f>
        <v>0</v>
      </c>
      <c r="S125" s="80"/>
      <c r="T125" s="174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71</v>
      </c>
      <c r="AU125" s="18" t="s">
        <v>114</v>
      </c>
      <c r="BK125" s="175">
        <f>BK126</f>
        <v>0</v>
      </c>
    </row>
    <row r="126" spans="1:65" s="12" customFormat="1" ht="25.9" customHeight="1">
      <c r="B126" s="176"/>
      <c r="C126" s="177"/>
      <c r="D126" s="178" t="s">
        <v>71</v>
      </c>
      <c r="E126" s="179" t="s">
        <v>88</v>
      </c>
      <c r="F126" s="179" t="s">
        <v>281</v>
      </c>
      <c r="G126" s="177"/>
      <c r="H126" s="177"/>
      <c r="I126" s="180"/>
      <c r="J126" s="181">
        <f>BK126</f>
        <v>0</v>
      </c>
      <c r="K126" s="177"/>
      <c r="L126" s="182"/>
      <c r="M126" s="183"/>
      <c r="N126" s="184"/>
      <c r="O126" s="184"/>
      <c r="P126" s="185">
        <f>P127+P130+P133+P136</f>
        <v>0</v>
      </c>
      <c r="Q126" s="184"/>
      <c r="R126" s="185">
        <f>R127+R130+R133+R136</f>
        <v>0</v>
      </c>
      <c r="S126" s="184"/>
      <c r="T126" s="186">
        <f>T127+T130+T133+T136</f>
        <v>0</v>
      </c>
      <c r="AR126" s="187" t="s">
        <v>167</v>
      </c>
      <c r="AT126" s="188" t="s">
        <v>71</v>
      </c>
      <c r="AU126" s="188" t="s">
        <v>72</v>
      </c>
      <c r="AY126" s="187" t="s">
        <v>137</v>
      </c>
      <c r="BK126" s="189">
        <f>BK127+BK130+BK133+BK136</f>
        <v>0</v>
      </c>
    </row>
    <row r="127" spans="1:65" s="12" customFormat="1" ht="22.75" customHeight="1">
      <c r="B127" s="176"/>
      <c r="C127" s="177"/>
      <c r="D127" s="178" t="s">
        <v>71</v>
      </c>
      <c r="E127" s="190" t="s">
        <v>485</v>
      </c>
      <c r="F127" s="190" t="s">
        <v>486</v>
      </c>
      <c r="G127" s="177"/>
      <c r="H127" s="177"/>
      <c r="I127" s="180"/>
      <c r="J127" s="191">
        <f>BK127</f>
        <v>0</v>
      </c>
      <c r="K127" s="177"/>
      <c r="L127" s="182"/>
      <c r="M127" s="183"/>
      <c r="N127" s="184"/>
      <c r="O127" s="184"/>
      <c r="P127" s="185">
        <f>SUM(P128:P129)</f>
        <v>0</v>
      </c>
      <c r="Q127" s="184"/>
      <c r="R127" s="185">
        <f>SUM(R128:R129)</f>
        <v>0</v>
      </c>
      <c r="S127" s="184"/>
      <c r="T127" s="186">
        <f>SUM(T128:T129)</f>
        <v>0</v>
      </c>
      <c r="AR127" s="187" t="s">
        <v>167</v>
      </c>
      <c r="AT127" s="188" t="s">
        <v>71</v>
      </c>
      <c r="AU127" s="188" t="s">
        <v>79</v>
      </c>
      <c r="AY127" s="187" t="s">
        <v>137</v>
      </c>
      <c r="BK127" s="189">
        <f>SUM(BK128:BK129)</f>
        <v>0</v>
      </c>
    </row>
    <row r="128" spans="1:65" s="2" customFormat="1" ht="16.5" customHeight="1">
      <c r="A128" s="35"/>
      <c r="B128" s="36"/>
      <c r="C128" s="192" t="s">
        <v>79</v>
      </c>
      <c r="D128" s="192" t="s">
        <v>139</v>
      </c>
      <c r="E128" s="193" t="s">
        <v>487</v>
      </c>
      <c r="F128" s="194" t="s">
        <v>488</v>
      </c>
      <c r="G128" s="195" t="s">
        <v>489</v>
      </c>
      <c r="H128" s="196">
        <v>1</v>
      </c>
      <c r="I128" s="197"/>
      <c r="J128" s="198">
        <f>ROUND(I128*H128,2)</f>
        <v>0</v>
      </c>
      <c r="K128" s="194" t="s">
        <v>143</v>
      </c>
      <c r="L128" s="40"/>
      <c r="M128" s="199" t="s">
        <v>1</v>
      </c>
      <c r="N128" s="200" t="s">
        <v>37</v>
      </c>
      <c r="O128" s="72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3" t="s">
        <v>288</v>
      </c>
      <c r="AT128" s="203" t="s">
        <v>139</v>
      </c>
      <c r="AU128" s="203" t="s">
        <v>81</v>
      </c>
      <c r="AY128" s="18" t="s">
        <v>137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8" t="s">
        <v>79</v>
      </c>
      <c r="BK128" s="204">
        <f>ROUND(I128*H128,2)</f>
        <v>0</v>
      </c>
      <c r="BL128" s="18" t="s">
        <v>288</v>
      </c>
      <c r="BM128" s="203" t="s">
        <v>490</v>
      </c>
    </row>
    <row r="129" spans="1:65" s="2" customFormat="1" ht="10">
      <c r="A129" s="35"/>
      <c r="B129" s="36"/>
      <c r="C129" s="37"/>
      <c r="D129" s="205" t="s">
        <v>146</v>
      </c>
      <c r="E129" s="37"/>
      <c r="F129" s="206" t="s">
        <v>488</v>
      </c>
      <c r="G129" s="37"/>
      <c r="H129" s="37"/>
      <c r="I129" s="207"/>
      <c r="J129" s="37"/>
      <c r="K129" s="37"/>
      <c r="L129" s="40"/>
      <c r="M129" s="208"/>
      <c r="N129" s="209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146</v>
      </c>
      <c r="AU129" s="18" t="s">
        <v>81</v>
      </c>
    </row>
    <row r="130" spans="1:65" s="12" customFormat="1" ht="22.75" customHeight="1">
      <c r="B130" s="176"/>
      <c r="C130" s="177"/>
      <c r="D130" s="178" t="s">
        <v>71</v>
      </c>
      <c r="E130" s="190" t="s">
        <v>290</v>
      </c>
      <c r="F130" s="190" t="s">
        <v>291</v>
      </c>
      <c r="G130" s="177"/>
      <c r="H130" s="177"/>
      <c r="I130" s="180"/>
      <c r="J130" s="191">
        <f>BK130</f>
        <v>0</v>
      </c>
      <c r="K130" s="177"/>
      <c r="L130" s="182"/>
      <c r="M130" s="183"/>
      <c r="N130" s="184"/>
      <c r="O130" s="184"/>
      <c r="P130" s="185">
        <f>SUM(P131:P132)</f>
        <v>0</v>
      </c>
      <c r="Q130" s="184"/>
      <c r="R130" s="185">
        <f>SUM(R131:R132)</f>
        <v>0</v>
      </c>
      <c r="S130" s="184"/>
      <c r="T130" s="186">
        <f>SUM(T131:T132)</f>
        <v>0</v>
      </c>
      <c r="AR130" s="187" t="s">
        <v>167</v>
      </c>
      <c r="AT130" s="188" t="s">
        <v>71</v>
      </c>
      <c r="AU130" s="188" t="s">
        <v>79</v>
      </c>
      <c r="AY130" s="187" t="s">
        <v>137</v>
      </c>
      <c r="BK130" s="189">
        <f>SUM(BK131:BK132)</f>
        <v>0</v>
      </c>
    </row>
    <row r="131" spans="1:65" s="2" customFormat="1" ht="16.5" customHeight="1">
      <c r="A131" s="35"/>
      <c r="B131" s="36"/>
      <c r="C131" s="192" t="s">
        <v>81</v>
      </c>
      <c r="D131" s="192" t="s">
        <v>139</v>
      </c>
      <c r="E131" s="193" t="s">
        <v>292</v>
      </c>
      <c r="F131" s="194" t="s">
        <v>291</v>
      </c>
      <c r="G131" s="195" t="s">
        <v>491</v>
      </c>
      <c r="H131" s="196">
        <v>1</v>
      </c>
      <c r="I131" s="197"/>
      <c r="J131" s="198">
        <f>ROUND(I131*H131,2)</f>
        <v>0</v>
      </c>
      <c r="K131" s="194" t="s">
        <v>143</v>
      </c>
      <c r="L131" s="40"/>
      <c r="M131" s="199" t="s">
        <v>1</v>
      </c>
      <c r="N131" s="200" t="s">
        <v>37</v>
      </c>
      <c r="O131" s="7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3" t="s">
        <v>288</v>
      </c>
      <c r="AT131" s="203" t="s">
        <v>139</v>
      </c>
      <c r="AU131" s="203" t="s">
        <v>81</v>
      </c>
      <c r="AY131" s="18" t="s">
        <v>137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8" t="s">
        <v>79</v>
      </c>
      <c r="BK131" s="204">
        <f>ROUND(I131*H131,2)</f>
        <v>0</v>
      </c>
      <c r="BL131" s="18" t="s">
        <v>288</v>
      </c>
      <c r="BM131" s="203" t="s">
        <v>492</v>
      </c>
    </row>
    <row r="132" spans="1:65" s="2" customFormat="1" ht="10">
      <c r="A132" s="35"/>
      <c r="B132" s="36"/>
      <c r="C132" s="37"/>
      <c r="D132" s="205" t="s">
        <v>146</v>
      </c>
      <c r="E132" s="37"/>
      <c r="F132" s="206" t="s">
        <v>291</v>
      </c>
      <c r="G132" s="37"/>
      <c r="H132" s="37"/>
      <c r="I132" s="207"/>
      <c r="J132" s="37"/>
      <c r="K132" s="37"/>
      <c r="L132" s="40"/>
      <c r="M132" s="208"/>
      <c r="N132" s="209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146</v>
      </c>
      <c r="AU132" s="18" t="s">
        <v>81</v>
      </c>
    </row>
    <row r="133" spans="1:65" s="12" customFormat="1" ht="22.75" customHeight="1">
      <c r="B133" s="176"/>
      <c r="C133" s="177"/>
      <c r="D133" s="178" t="s">
        <v>71</v>
      </c>
      <c r="E133" s="190" t="s">
        <v>493</v>
      </c>
      <c r="F133" s="190" t="s">
        <v>494</v>
      </c>
      <c r="G133" s="177"/>
      <c r="H133" s="177"/>
      <c r="I133" s="180"/>
      <c r="J133" s="191">
        <f>BK133</f>
        <v>0</v>
      </c>
      <c r="K133" s="177"/>
      <c r="L133" s="182"/>
      <c r="M133" s="183"/>
      <c r="N133" s="184"/>
      <c r="O133" s="184"/>
      <c r="P133" s="185">
        <f>SUM(P134:P135)</f>
        <v>0</v>
      </c>
      <c r="Q133" s="184"/>
      <c r="R133" s="185">
        <f>SUM(R134:R135)</f>
        <v>0</v>
      </c>
      <c r="S133" s="184"/>
      <c r="T133" s="186">
        <f>SUM(T134:T135)</f>
        <v>0</v>
      </c>
      <c r="AR133" s="187" t="s">
        <v>167</v>
      </c>
      <c r="AT133" s="188" t="s">
        <v>71</v>
      </c>
      <c r="AU133" s="188" t="s">
        <v>79</v>
      </c>
      <c r="AY133" s="187" t="s">
        <v>137</v>
      </c>
      <c r="BK133" s="189">
        <f>SUM(BK134:BK135)</f>
        <v>0</v>
      </c>
    </row>
    <row r="134" spans="1:65" s="2" customFormat="1" ht="16.5" customHeight="1">
      <c r="A134" s="35"/>
      <c r="B134" s="36"/>
      <c r="C134" s="192" t="s">
        <v>159</v>
      </c>
      <c r="D134" s="192" t="s">
        <v>139</v>
      </c>
      <c r="E134" s="193" t="s">
        <v>495</v>
      </c>
      <c r="F134" s="194" t="s">
        <v>496</v>
      </c>
      <c r="G134" s="195" t="s">
        <v>491</v>
      </c>
      <c r="H134" s="196">
        <v>1</v>
      </c>
      <c r="I134" s="197"/>
      <c r="J134" s="198">
        <f>ROUND(I134*H134,2)</f>
        <v>0</v>
      </c>
      <c r="K134" s="194" t="s">
        <v>143</v>
      </c>
      <c r="L134" s="40"/>
      <c r="M134" s="199" t="s">
        <v>1</v>
      </c>
      <c r="N134" s="200" t="s">
        <v>37</v>
      </c>
      <c r="O134" s="72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3" t="s">
        <v>288</v>
      </c>
      <c r="AT134" s="203" t="s">
        <v>139</v>
      </c>
      <c r="AU134" s="203" t="s">
        <v>81</v>
      </c>
      <c r="AY134" s="18" t="s">
        <v>137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8" t="s">
        <v>79</v>
      </c>
      <c r="BK134" s="204">
        <f>ROUND(I134*H134,2)</f>
        <v>0</v>
      </c>
      <c r="BL134" s="18" t="s">
        <v>288</v>
      </c>
      <c r="BM134" s="203" t="s">
        <v>497</v>
      </c>
    </row>
    <row r="135" spans="1:65" s="2" customFormat="1" ht="10">
      <c r="A135" s="35"/>
      <c r="B135" s="36"/>
      <c r="C135" s="37"/>
      <c r="D135" s="205" t="s">
        <v>146</v>
      </c>
      <c r="E135" s="37"/>
      <c r="F135" s="206" t="s">
        <v>496</v>
      </c>
      <c r="G135" s="37"/>
      <c r="H135" s="37"/>
      <c r="I135" s="207"/>
      <c r="J135" s="37"/>
      <c r="K135" s="37"/>
      <c r="L135" s="40"/>
      <c r="M135" s="208"/>
      <c r="N135" s="209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146</v>
      </c>
      <c r="AU135" s="18" t="s">
        <v>81</v>
      </c>
    </row>
    <row r="136" spans="1:65" s="12" customFormat="1" ht="22.75" customHeight="1">
      <c r="B136" s="176"/>
      <c r="C136" s="177"/>
      <c r="D136" s="178" t="s">
        <v>71</v>
      </c>
      <c r="E136" s="190" t="s">
        <v>294</v>
      </c>
      <c r="F136" s="190" t="s">
        <v>295</v>
      </c>
      <c r="G136" s="177"/>
      <c r="H136" s="177"/>
      <c r="I136" s="180"/>
      <c r="J136" s="191">
        <f>BK136</f>
        <v>0</v>
      </c>
      <c r="K136" s="177"/>
      <c r="L136" s="182"/>
      <c r="M136" s="183"/>
      <c r="N136" s="184"/>
      <c r="O136" s="184"/>
      <c r="P136" s="185">
        <f>SUM(P137:P138)</f>
        <v>0</v>
      </c>
      <c r="Q136" s="184"/>
      <c r="R136" s="185">
        <f>SUM(R137:R138)</f>
        <v>0</v>
      </c>
      <c r="S136" s="184"/>
      <c r="T136" s="186">
        <f>SUM(T137:T138)</f>
        <v>0</v>
      </c>
      <c r="AR136" s="187" t="s">
        <v>167</v>
      </c>
      <c r="AT136" s="188" t="s">
        <v>71</v>
      </c>
      <c r="AU136" s="188" t="s">
        <v>79</v>
      </c>
      <c r="AY136" s="187" t="s">
        <v>137</v>
      </c>
      <c r="BK136" s="189">
        <f>SUM(BK137:BK138)</f>
        <v>0</v>
      </c>
    </row>
    <row r="137" spans="1:65" s="2" customFormat="1" ht="16.5" customHeight="1">
      <c r="A137" s="35"/>
      <c r="B137" s="36"/>
      <c r="C137" s="192" t="s">
        <v>144</v>
      </c>
      <c r="D137" s="192" t="s">
        <v>139</v>
      </c>
      <c r="E137" s="193" t="s">
        <v>299</v>
      </c>
      <c r="F137" s="194" t="s">
        <v>300</v>
      </c>
      <c r="G137" s="195" t="s">
        <v>491</v>
      </c>
      <c r="H137" s="196">
        <v>1</v>
      </c>
      <c r="I137" s="197"/>
      <c r="J137" s="198">
        <f>ROUND(I137*H137,2)</f>
        <v>0</v>
      </c>
      <c r="K137" s="194" t="s">
        <v>143</v>
      </c>
      <c r="L137" s="40"/>
      <c r="M137" s="199" t="s">
        <v>1</v>
      </c>
      <c r="N137" s="200" t="s">
        <v>37</v>
      </c>
      <c r="O137" s="7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3" t="s">
        <v>288</v>
      </c>
      <c r="AT137" s="203" t="s">
        <v>139</v>
      </c>
      <c r="AU137" s="203" t="s">
        <v>81</v>
      </c>
      <c r="AY137" s="18" t="s">
        <v>137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8" t="s">
        <v>79</v>
      </c>
      <c r="BK137" s="204">
        <f>ROUND(I137*H137,2)</f>
        <v>0</v>
      </c>
      <c r="BL137" s="18" t="s">
        <v>288</v>
      </c>
      <c r="BM137" s="203" t="s">
        <v>498</v>
      </c>
    </row>
    <row r="138" spans="1:65" s="2" customFormat="1" ht="10">
      <c r="A138" s="35"/>
      <c r="B138" s="36"/>
      <c r="C138" s="37"/>
      <c r="D138" s="205" t="s">
        <v>146</v>
      </c>
      <c r="E138" s="37"/>
      <c r="F138" s="206" t="s">
        <v>300</v>
      </c>
      <c r="G138" s="37"/>
      <c r="H138" s="37"/>
      <c r="I138" s="207"/>
      <c r="J138" s="37"/>
      <c r="K138" s="37"/>
      <c r="L138" s="40"/>
      <c r="M138" s="266"/>
      <c r="N138" s="267"/>
      <c r="O138" s="268"/>
      <c r="P138" s="268"/>
      <c r="Q138" s="268"/>
      <c r="R138" s="268"/>
      <c r="S138" s="268"/>
      <c r="T138" s="26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146</v>
      </c>
      <c r="AU138" s="18" t="s">
        <v>81</v>
      </c>
    </row>
    <row r="139" spans="1:65" s="2" customFormat="1" ht="7" customHeight="1">
      <c r="A139" s="35"/>
      <c r="B139" s="55"/>
      <c r="C139" s="56"/>
      <c r="D139" s="56"/>
      <c r="E139" s="56"/>
      <c r="F139" s="56"/>
      <c r="G139" s="56"/>
      <c r="H139" s="56"/>
      <c r="I139" s="56"/>
      <c r="J139" s="56"/>
      <c r="K139" s="56"/>
      <c r="L139" s="40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algorithmName="SHA-512" hashValue="Tojutd+v24Wz85ZHwDSPuPnpvU4LobvT16y8HYriOCRpttiDn+O5JXBpF/3EtsB2kAJNi5WIMdjnWnM7cavy3g==" saltValue="NNAskLFvIquo8MHl7PZpuDhBZcG58NjmWYznX1PVe9aT4fCtEjYNzU9iW7U/wD8aWGzFebXN7me4EuQFSJVtKQ==" spinCount="100000" sheet="1" objects="1" scenarios="1" formatColumns="0" formatRows="0" autoFilter="0"/>
  <autoFilter ref="C124:K138" xr:uid="{00000000-0009-0000-0000-000004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9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18" t="s">
        <v>101</v>
      </c>
    </row>
    <row r="3" spans="1:46" s="1" customFormat="1" ht="7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81</v>
      </c>
    </row>
    <row r="4" spans="1:46" s="1" customFormat="1" ht="25" customHeight="1">
      <c r="B4" s="21"/>
      <c r="D4" s="118" t="s">
        <v>105</v>
      </c>
      <c r="L4" s="21"/>
      <c r="M4" s="119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8" t="str">
        <f>'Rekapitulace stavby'!K6</f>
        <v>DEMOLICE OBJEKTŮ OŘ OVA 2024 - 2. etapa 2024</v>
      </c>
      <c r="F7" s="319"/>
      <c r="G7" s="319"/>
      <c r="H7" s="319"/>
      <c r="L7" s="21"/>
    </row>
    <row r="8" spans="1:46" s="1" customFormat="1" ht="12" customHeight="1">
      <c r="B8" s="21"/>
      <c r="D8" s="120" t="s">
        <v>106</v>
      </c>
      <c r="L8" s="21"/>
    </row>
    <row r="9" spans="1:46" s="2" customFormat="1" ht="16.5" customHeight="1">
      <c r="A9" s="35"/>
      <c r="B9" s="40"/>
      <c r="C9" s="35"/>
      <c r="D9" s="35"/>
      <c r="E9" s="318" t="s">
        <v>499</v>
      </c>
      <c r="F9" s="320"/>
      <c r="G9" s="320"/>
      <c r="H9" s="32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1" t="s">
        <v>500</v>
      </c>
      <c r="F11" s="320"/>
      <c r="G11" s="320"/>
      <c r="H11" s="32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75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23</v>
      </c>
      <c r="E16" s="35"/>
      <c r="F16" s="35"/>
      <c r="G16" s="35"/>
      <c r="H16" s="35"/>
      <c r="I16" s="120" t="s">
        <v>24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stavby'!E11="","",'Rekapitulace stavby'!E11)</f>
        <v xml:space="preserve"> </v>
      </c>
      <c r="F17" s="35"/>
      <c r="G17" s="35"/>
      <c r="H17" s="35"/>
      <c r="I17" s="120" t="s">
        <v>25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7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26</v>
      </c>
      <c r="E19" s="35"/>
      <c r="F19" s="35"/>
      <c r="G19" s="35"/>
      <c r="H19" s="35"/>
      <c r="I19" s="120" t="s">
        <v>24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2" t="str">
        <f>'Rekapitulace stavby'!E14</f>
        <v>Vyplň údaj</v>
      </c>
      <c r="F20" s="323"/>
      <c r="G20" s="323"/>
      <c r="H20" s="323"/>
      <c r="I20" s="120" t="s">
        <v>25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7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28</v>
      </c>
      <c r="E22" s="35"/>
      <c r="F22" s="35"/>
      <c r="G22" s="35"/>
      <c r="H22" s="35"/>
      <c r="I22" s="120" t="s">
        <v>24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20" t="s">
        <v>25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7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30</v>
      </c>
      <c r="E25" s="35"/>
      <c r="F25" s="35"/>
      <c r="G25" s="35"/>
      <c r="H25" s="35"/>
      <c r="I25" s="120" t="s">
        <v>24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0" t="s">
        <v>25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7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31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4" t="s">
        <v>1</v>
      </c>
      <c r="F29" s="324"/>
      <c r="G29" s="324"/>
      <c r="H29" s="32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7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4" customHeight="1">
      <c r="A32" s="35"/>
      <c r="B32" s="40"/>
      <c r="C32" s="35"/>
      <c r="D32" s="126" t="s">
        <v>32</v>
      </c>
      <c r="E32" s="35"/>
      <c r="F32" s="35"/>
      <c r="G32" s="35"/>
      <c r="H32" s="35"/>
      <c r="I32" s="35"/>
      <c r="J32" s="127">
        <f>ROUND(J124,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7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8" t="s">
        <v>34</v>
      </c>
      <c r="G34" s="35"/>
      <c r="H34" s="35"/>
      <c r="I34" s="128" t="s">
        <v>33</v>
      </c>
      <c r="J34" s="128" t="s">
        <v>35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9" t="s">
        <v>36</v>
      </c>
      <c r="E35" s="120" t="s">
        <v>37</v>
      </c>
      <c r="F35" s="130">
        <f>ROUND((SUM(BE124:BE148)),  2)</f>
        <v>0</v>
      </c>
      <c r="G35" s="35"/>
      <c r="H35" s="35"/>
      <c r="I35" s="131">
        <v>0.21</v>
      </c>
      <c r="J35" s="130">
        <f>ROUND(((SUM(BE124:BE148))*I35),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20" t="s">
        <v>38</v>
      </c>
      <c r="F36" s="130">
        <f>ROUND((SUM(BF124:BF148)),  2)</f>
        <v>0</v>
      </c>
      <c r="G36" s="35"/>
      <c r="H36" s="35"/>
      <c r="I36" s="131">
        <v>0.12</v>
      </c>
      <c r="J36" s="130">
        <f>ROUND(((SUM(BF124:BF148))*I36),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0" t="s">
        <v>39</v>
      </c>
      <c r="F37" s="130">
        <f>ROUND((SUM(BG124:BG148)),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20" t="s">
        <v>40</v>
      </c>
      <c r="F38" s="130">
        <f>ROUND((SUM(BH124:BH148)),  2)</f>
        <v>0</v>
      </c>
      <c r="G38" s="35"/>
      <c r="H38" s="35"/>
      <c r="I38" s="131">
        <v>0.12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20" t="s">
        <v>41</v>
      </c>
      <c r="F39" s="130">
        <f>ROUND((SUM(BI124:BI148)),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7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4" customHeight="1">
      <c r="A41" s="35"/>
      <c r="B41" s="40"/>
      <c r="C41" s="132"/>
      <c r="D41" s="133" t="s">
        <v>42</v>
      </c>
      <c r="E41" s="134"/>
      <c r="F41" s="134"/>
      <c r="G41" s="135" t="s">
        <v>43</v>
      </c>
      <c r="H41" s="136" t="s">
        <v>44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9" t="s">
        <v>45</v>
      </c>
      <c r="E50" s="140"/>
      <c r="F50" s="140"/>
      <c r="G50" s="139" t="s">
        <v>46</v>
      </c>
      <c r="H50" s="140"/>
      <c r="I50" s="140"/>
      <c r="J50" s="140"/>
      <c r="K50" s="140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41" t="s">
        <v>47</v>
      </c>
      <c r="E61" s="142"/>
      <c r="F61" s="143" t="s">
        <v>48</v>
      </c>
      <c r="G61" s="141" t="s">
        <v>47</v>
      </c>
      <c r="H61" s="142"/>
      <c r="I61" s="142"/>
      <c r="J61" s="144" t="s">
        <v>48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9" t="s">
        <v>49</v>
      </c>
      <c r="E65" s="145"/>
      <c r="F65" s="145"/>
      <c r="G65" s="139" t="s">
        <v>50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41" t="s">
        <v>47</v>
      </c>
      <c r="E76" s="142"/>
      <c r="F76" s="143" t="s">
        <v>48</v>
      </c>
      <c r="G76" s="141" t="s">
        <v>47</v>
      </c>
      <c r="H76" s="142"/>
      <c r="I76" s="142"/>
      <c r="J76" s="144" t="s">
        <v>48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7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5" t="str">
        <f>E7</f>
        <v>DEMOLICE OBJEKTŮ OŘ OVA 2024 - 2. etapa 2024</v>
      </c>
      <c r="F85" s="326"/>
      <c r="G85" s="326"/>
      <c r="H85" s="32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5" t="s">
        <v>499</v>
      </c>
      <c r="F87" s="327"/>
      <c r="G87" s="327"/>
      <c r="H87" s="32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3" t="str">
        <f>E11</f>
        <v>03.01 - Popovice budova zastávky b.j.</v>
      </c>
      <c r="F89" s="327"/>
      <c r="G89" s="327"/>
      <c r="H89" s="32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7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15" customHeight="1">
      <c r="A93" s="35"/>
      <c r="B93" s="36"/>
      <c r="C93" s="30" t="s">
        <v>23</v>
      </c>
      <c r="D93" s="37"/>
      <c r="E93" s="37"/>
      <c r="F93" s="28" t="str">
        <f>E17</f>
        <v xml:space="preserve"> </v>
      </c>
      <c r="G93" s="37"/>
      <c r="H93" s="37"/>
      <c r="I93" s="30" t="s">
        <v>28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15" customHeight="1">
      <c r="A94" s="35"/>
      <c r="B94" s="36"/>
      <c r="C94" s="30" t="s">
        <v>26</v>
      </c>
      <c r="D94" s="37"/>
      <c r="E94" s="37"/>
      <c r="F94" s="28" t="str">
        <f>IF(E20="","",E20)</f>
        <v>Vyplň údaj</v>
      </c>
      <c r="G94" s="37"/>
      <c r="H94" s="37"/>
      <c r="I94" s="30" t="s">
        <v>30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111</v>
      </c>
      <c r="D96" s="151"/>
      <c r="E96" s="151"/>
      <c r="F96" s="151"/>
      <c r="G96" s="151"/>
      <c r="H96" s="151"/>
      <c r="I96" s="151"/>
      <c r="J96" s="152" t="s">
        <v>112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2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75" customHeight="1">
      <c r="A98" s="35"/>
      <c r="B98" s="36"/>
      <c r="C98" s="153" t="s">
        <v>113</v>
      </c>
      <c r="D98" s="37"/>
      <c r="E98" s="37"/>
      <c r="F98" s="37"/>
      <c r="G98" s="37"/>
      <c r="H98" s="37"/>
      <c r="I98" s="37"/>
      <c r="J98" s="85">
        <f>J124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114</v>
      </c>
    </row>
    <row r="99" spans="1:47" s="9" customFormat="1" ht="25" customHeight="1">
      <c r="B99" s="154"/>
      <c r="C99" s="155"/>
      <c r="D99" s="156" t="s">
        <v>115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118</v>
      </c>
      <c r="E100" s="162"/>
      <c r="F100" s="162"/>
      <c r="G100" s="162"/>
      <c r="H100" s="162"/>
      <c r="I100" s="162"/>
      <c r="J100" s="163">
        <f>J126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119</v>
      </c>
      <c r="E101" s="162"/>
      <c r="F101" s="162"/>
      <c r="G101" s="162"/>
      <c r="H101" s="162"/>
      <c r="I101" s="162"/>
      <c r="J101" s="163">
        <f>J138</f>
        <v>0</v>
      </c>
      <c r="K101" s="105"/>
      <c r="L101" s="164"/>
    </row>
    <row r="102" spans="1:47" s="9" customFormat="1" ht="25" customHeight="1">
      <c r="B102" s="154"/>
      <c r="C102" s="155"/>
      <c r="D102" s="156" t="s">
        <v>501</v>
      </c>
      <c r="E102" s="157"/>
      <c r="F102" s="157"/>
      <c r="G102" s="157"/>
      <c r="H102" s="157"/>
      <c r="I102" s="157"/>
      <c r="J102" s="158">
        <f>J146</f>
        <v>0</v>
      </c>
      <c r="K102" s="155"/>
      <c r="L102" s="159"/>
    </row>
    <row r="103" spans="1:47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s="2" customFormat="1" ht="7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47" s="2" customFormat="1" ht="7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25" customHeight="1">
      <c r="A109" s="35"/>
      <c r="B109" s="36"/>
      <c r="C109" s="24" t="s">
        <v>122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7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6.5" customHeight="1">
      <c r="A112" s="35"/>
      <c r="B112" s="36"/>
      <c r="C112" s="37"/>
      <c r="D112" s="37"/>
      <c r="E112" s="325" t="str">
        <f>E7</f>
        <v>DEMOLICE OBJEKTŮ OŘ OVA 2024 - 2. etapa 2024</v>
      </c>
      <c r="F112" s="326"/>
      <c r="G112" s="326"/>
      <c r="H112" s="326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1" customFormat="1" ht="12" customHeight="1">
      <c r="B113" s="22"/>
      <c r="C113" s="30" t="s">
        <v>106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pans="1:65" s="2" customFormat="1" ht="16.5" customHeight="1">
      <c r="A114" s="35"/>
      <c r="B114" s="36"/>
      <c r="C114" s="37"/>
      <c r="D114" s="37"/>
      <c r="E114" s="325" t="s">
        <v>499</v>
      </c>
      <c r="F114" s="327"/>
      <c r="G114" s="327"/>
      <c r="H114" s="32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108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73" t="str">
        <f>E11</f>
        <v>03.01 - Popovice budova zastávky b.j.</v>
      </c>
      <c r="F116" s="327"/>
      <c r="G116" s="327"/>
      <c r="H116" s="32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7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F14</f>
        <v xml:space="preserve"> </v>
      </c>
      <c r="G118" s="37"/>
      <c r="H118" s="37"/>
      <c r="I118" s="30" t="s">
        <v>22</v>
      </c>
      <c r="J118" s="67">
        <f>IF(J14="","",J14)</f>
        <v>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7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15" customHeight="1">
      <c r="A120" s="35"/>
      <c r="B120" s="36"/>
      <c r="C120" s="30" t="s">
        <v>23</v>
      </c>
      <c r="D120" s="37"/>
      <c r="E120" s="37"/>
      <c r="F120" s="28" t="str">
        <f>E17</f>
        <v xml:space="preserve"> </v>
      </c>
      <c r="G120" s="37"/>
      <c r="H120" s="37"/>
      <c r="I120" s="30" t="s">
        <v>28</v>
      </c>
      <c r="J120" s="33" t="str">
        <f>E23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26</v>
      </c>
      <c r="D121" s="37"/>
      <c r="E121" s="37"/>
      <c r="F121" s="28" t="str">
        <f>IF(E20="","",E20)</f>
        <v>Vyplň údaj</v>
      </c>
      <c r="G121" s="37"/>
      <c r="H121" s="37"/>
      <c r="I121" s="30" t="s">
        <v>30</v>
      </c>
      <c r="J121" s="33" t="str">
        <f>E26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2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5"/>
      <c r="B123" s="166"/>
      <c r="C123" s="167" t="s">
        <v>123</v>
      </c>
      <c r="D123" s="168" t="s">
        <v>57</v>
      </c>
      <c r="E123" s="168" t="s">
        <v>53</v>
      </c>
      <c r="F123" s="168" t="s">
        <v>54</v>
      </c>
      <c r="G123" s="168" t="s">
        <v>124</v>
      </c>
      <c r="H123" s="168" t="s">
        <v>125</v>
      </c>
      <c r="I123" s="168" t="s">
        <v>126</v>
      </c>
      <c r="J123" s="168" t="s">
        <v>112</v>
      </c>
      <c r="K123" s="169" t="s">
        <v>127</v>
      </c>
      <c r="L123" s="170"/>
      <c r="M123" s="76" t="s">
        <v>1</v>
      </c>
      <c r="N123" s="77" t="s">
        <v>36</v>
      </c>
      <c r="O123" s="77" t="s">
        <v>128</v>
      </c>
      <c r="P123" s="77" t="s">
        <v>129</v>
      </c>
      <c r="Q123" s="77" t="s">
        <v>130</v>
      </c>
      <c r="R123" s="77" t="s">
        <v>131</v>
      </c>
      <c r="S123" s="77" t="s">
        <v>132</v>
      </c>
      <c r="T123" s="78" t="s">
        <v>133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75" customHeight="1">
      <c r="A124" s="35"/>
      <c r="B124" s="36"/>
      <c r="C124" s="83" t="s">
        <v>134</v>
      </c>
      <c r="D124" s="37"/>
      <c r="E124" s="37"/>
      <c r="F124" s="37"/>
      <c r="G124" s="37"/>
      <c r="H124" s="37"/>
      <c r="I124" s="37"/>
      <c r="J124" s="171">
        <f>BK124</f>
        <v>0</v>
      </c>
      <c r="K124" s="37"/>
      <c r="L124" s="40"/>
      <c r="M124" s="79"/>
      <c r="N124" s="172"/>
      <c r="O124" s="80"/>
      <c r="P124" s="173">
        <f>P125+P146</f>
        <v>0</v>
      </c>
      <c r="Q124" s="80"/>
      <c r="R124" s="173">
        <f>R125+R146</f>
        <v>0</v>
      </c>
      <c r="S124" s="80"/>
      <c r="T124" s="174">
        <f>T125+T146</f>
        <v>105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71</v>
      </c>
      <c r="AU124" s="18" t="s">
        <v>114</v>
      </c>
      <c r="BK124" s="175">
        <f>BK125+BK146</f>
        <v>0</v>
      </c>
    </row>
    <row r="125" spans="1:65" s="12" customFormat="1" ht="25.9" customHeight="1">
      <c r="B125" s="176"/>
      <c r="C125" s="177"/>
      <c r="D125" s="178" t="s">
        <v>71</v>
      </c>
      <c r="E125" s="179" t="s">
        <v>135</v>
      </c>
      <c r="F125" s="179" t="s">
        <v>136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P126+P138</f>
        <v>0</v>
      </c>
      <c r="Q125" s="184"/>
      <c r="R125" s="185">
        <f>R126+R138</f>
        <v>0</v>
      </c>
      <c r="S125" s="184"/>
      <c r="T125" s="186">
        <f>T126+T138</f>
        <v>105</v>
      </c>
      <c r="AR125" s="187" t="s">
        <v>79</v>
      </c>
      <c r="AT125" s="188" t="s">
        <v>71</v>
      </c>
      <c r="AU125" s="188" t="s">
        <v>72</v>
      </c>
      <c r="AY125" s="187" t="s">
        <v>137</v>
      </c>
      <c r="BK125" s="189">
        <f>BK126+BK138</f>
        <v>0</v>
      </c>
    </row>
    <row r="126" spans="1:65" s="12" customFormat="1" ht="22.75" customHeight="1">
      <c r="B126" s="176"/>
      <c r="C126" s="177"/>
      <c r="D126" s="178" t="s">
        <v>71</v>
      </c>
      <c r="E126" s="190" t="s">
        <v>186</v>
      </c>
      <c r="F126" s="190" t="s">
        <v>194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SUM(P127:P137)</f>
        <v>0</v>
      </c>
      <c r="Q126" s="184"/>
      <c r="R126" s="185">
        <f>SUM(R127:R137)</f>
        <v>0</v>
      </c>
      <c r="S126" s="184"/>
      <c r="T126" s="186">
        <f>SUM(T127:T137)</f>
        <v>105</v>
      </c>
      <c r="AR126" s="187" t="s">
        <v>79</v>
      </c>
      <c r="AT126" s="188" t="s">
        <v>71</v>
      </c>
      <c r="AU126" s="188" t="s">
        <v>79</v>
      </c>
      <c r="AY126" s="187" t="s">
        <v>137</v>
      </c>
      <c r="BK126" s="189">
        <f>SUM(BK127:BK137)</f>
        <v>0</v>
      </c>
    </row>
    <row r="127" spans="1:65" s="2" customFormat="1" ht="16.5" customHeight="1">
      <c r="A127" s="35"/>
      <c r="B127" s="36"/>
      <c r="C127" s="192" t="s">
        <v>79</v>
      </c>
      <c r="D127" s="192" t="s">
        <v>139</v>
      </c>
      <c r="E127" s="193" t="s">
        <v>502</v>
      </c>
      <c r="F127" s="194" t="s">
        <v>503</v>
      </c>
      <c r="G127" s="195" t="s">
        <v>162</v>
      </c>
      <c r="H127" s="196">
        <v>176.6</v>
      </c>
      <c r="I127" s="197"/>
      <c r="J127" s="198">
        <f>ROUND(I127*H127,2)</f>
        <v>0</v>
      </c>
      <c r="K127" s="194" t="s">
        <v>143</v>
      </c>
      <c r="L127" s="40"/>
      <c r="M127" s="199" t="s">
        <v>1</v>
      </c>
      <c r="N127" s="200" t="s">
        <v>37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3" t="s">
        <v>144</v>
      </c>
      <c r="AT127" s="203" t="s">
        <v>139</v>
      </c>
      <c r="AU127" s="203" t="s">
        <v>81</v>
      </c>
      <c r="AY127" s="18" t="s">
        <v>137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8" t="s">
        <v>79</v>
      </c>
      <c r="BK127" s="204">
        <f>ROUND(I127*H127,2)</f>
        <v>0</v>
      </c>
      <c r="BL127" s="18" t="s">
        <v>144</v>
      </c>
      <c r="BM127" s="203" t="s">
        <v>504</v>
      </c>
    </row>
    <row r="128" spans="1:65" s="2" customFormat="1" ht="18">
      <c r="A128" s="35"/>
      <c r="B128" s="36"/>
      <c r="C128" s="37"/>
      <c r="D128" s="205" t="s">
        <v>146</v>
      </c>
      <c r="E128" s="37"/>
      <c r="F128" s="206" t="s">
        <v>505</v>
      </c>
      <c r="G128" s="37"/>
      <c r="H128" s="37"/>
      <c r="I128" s="207"/>
      <c r="J128" s="37"/>
      <c r="K128" s="37"/>
      <c r="L128" s="40"/>
      <c r="M128" s="208"/>
      <c r="N128" s="209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146</v>
      </c>
      <c r="AU128" s="18" t="s">
        <v>81</v>
      </c>
    </row>
    <row r="129" spans="1:65" s="13" customFormat="1" ht="10">
      <c r="B129" s="210"/>
      <c r="C129" s="211"/>
      <c r="D129" s="205" t="s">
        <v>147</v>
      </c>
      <c r="E129" s="212" t="s">
        <v>1</v>
      </c>
      <c r="F129" s="213" t="s">
        <v>506</v>
      </c>
      <c r="G129" s="211"/>
      <c r="H129" s="212" t="s">
        <v>1</v>
      </c>
      <c r="I129" s="214"/>
      <c r="J129" s="211"/>
      <c r="K129" s="211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147</v>
      </c>
      <c r="AU129" s="219" t="s">
        <v>81</v>
      </c>
      <c r="AV129" s="13" t="s">
        <v>79</v>
      </c>
      <c r="AW129" s="13" t="s">
        <v>29</v>
      </c>
      <c r="AX129" s="13" t="s">
        <v>72</v>
      </c>
      <c r="AY129" s="219" t="s">
        <v>137</v>
      </c>
    </row>
    <row r="130" spans="1:65" s="13" customFormat="1" ht="10">
      <c r="B130" s="210"/>
      <c r="C130" s="211"/>
      <c r="D130" s="205" t="s">
        <v>147</v>
      </c>
      <c r="E130" s="212" t="s">
        <v>1</v>
      </c>
      <c r="F130" s="213" t="s">
        <v>507</v>
      </c>
      <c r="G130" s="211"/>
      <c r="H130" s="212" t="s">
        <v>1</v>
      </c>
      <c r="I130" s="214"/>
      <c r="J130" s="211"/>
      <c r="K130" s="211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147</v>
      </c>
      <c r="AU130" s="219" t="s">
        <v>81</v>
      </c>
      <c r="AV130" s="13" t="s">
        <v>79</v>
      </c>
      <c r="AW130" s="13" t="s">
        <v>29</v>
      </c>
      <c r="AX130" s="13" t="s">
        <v>72</v>
      </c>
      <c r="AY130" s="219" t="s">
        <v>137</v>
      </c>
    </row>
    <row r="131" spans="1:65" s="14" customFormat="1" ht="10">
      <c r="B131" s="220"/>
      <c r="C131" s="221"/>
      <c r="D131" s="205" t="s">
        <v>147</v>
      </c>
      <c r="E131" s="222" t="s">
        <v>1</v>
      </c>
      <c r="F131" s="223" t="s">
        <v>508</v>
      </c>
      <c r="G131" s="221"/>
      <c r="H131" s="224">
        <v>176.6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147</v>
      </c>
      <c r="AU131" s="230" t="s">
        <v>81</v>
      </c>
      <c r="AV131" s="14" t="s">
        <v>81</v>
      </c>
      <c r="AW131" s="14" t="s">
        <v>29</v>
      </c>
      <c r="AX131" s="14" t="s">
        <v>72</v>
      </c>
      <c r="AY131" s="230" t="s">
        <v>137</v>
      </c>
    </row>
    <row r="132" spans="1:65" s="15" customFormat="1" ht="10">
      <c r="B132" s="231"/>
      <c r="C132" s="232"/>
      <c r="D132" s="205" t="s">
        <v>147</v>
      </c>
      <c r="E132" s="233" t="s">
        <v>1</v>
      </c>
      <c r="F132" s="234" t="s">
        <v>150</v>
      </c>
      <c r="G132" s="232"/>
      <c r="H132" s="235">
        <v>176.6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147</v>
      </c>
      <c r="AU132" s="241" t="s">
        <v>81</v>
      </c>
      <c r="AV132" s="15" t="s">
        <v>144</v>
      </c>
      <c r="AW132" s="15" t="s">
        <v>29</v>
      </c>
      <c r="AX132" s="15" t="s">
        <v>79</v>
      </c>
      <c r="AY132" s="241" t="s">
        <v>137</v>
      </c>
    </row>
    <row r="133" spans="1:65" s="2" customFormat="1" ht="37.75" customHeight="1">
      <c r="A133" s="35"/>
      <c r="B133" s="36"/>
      <c r="C133" s="192" t="s">
        <v>81</v>
      </c>
      <c r="D133" s="192" t="s">
        <v>139</v>
      </c>
      <c r="E133" s="193" t="s">
        <v>509</v>
      </c>
      <c r="F133" s="194" t="s">
        <v>510</v>
      </c>
      <c r="G133" s="195" t="s">
        <v>142</v>
      </c>
      <c r="H133" s="196">
        <v>50</v>
      </c>
      <c r="I133" s="197"/>
      <c r="J133" s="198">
        <f>ROUND(I133*H133,2)</f>
        <v>0</v>
      </c>
      <c r="K133" s="194" t="s">
        <v>1</v>
      </c>
      <c r="L133" s="40"/>
      <c r="M133" s="199" t="s">
        <v>1</v>
      </c>
      <c r="N133" s="200" t="s">
        <v>37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2.1</v>
      </c>
      <c r="T133" s="202">
        <f>S133*H133</f>
        <v>105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144</v>
      </c>
      <c r="AT133" s="203" t="s">
        <v>139</v>
      </c>
      <c r="AU133" s="203" t="s">
        <v>81</v>
      </c>
      <c r="AY133" s="18" t="s">
        <v>137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8" t="s">
        <v>79</v>
      </c>
      <c r="BK133" s="204">
        <f>ROUND(I133*H133,2)</f>
        <v>0</v>
      </c>
      <c r="BL133" s="18" t="s">
        <v>144</v>
      </c>
      <c r="BM133" s="203" t="s">
        <v>511</v>
      </c>
    </row>
    <row r="134" spans="1:65" s="2" customFormat="1" ht="36">
      <c r="A134" s="35"/>
      <c r="B134" s="36"/>
      <c r="C134" s="37"/>
      <c r="D134" s="205" t="s">
        <v>146</v>
      </c>
      <c r="E134" s="37"/>
      <c r="F134" s="206" t="s">
        <v>512</v>
      </c>
      <c r="G134" s="37"/>
      <c r="H134" s="37"/>
      <c r="I134" s="207"/>
      <c r="J134" s="37"/>
      <c r="K134" s="37"/>
      <c r="L134" s="40"/>
      <c r="M134" s="208"/>
      <c r="N134" s="209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146</v>
      </c>
      <c r="AU134" s="18" t="s">
        <v>81</v>
      </c>
    </row>
    <row r="135" spans="1:65" s="13" customFormat="1" ht="10">
      <c r="B135" s="210"/>
      <c r="C135" s="211"/>
      <c r="D135" s="205" t="s">
        <v>147</v>
      </c>
      <c r="E135" s="212" t="s">
        <v>1</v>
      </c>
      <c r="F135" s="213" t="s">
        <v>513</v>
      </c>
      <c r="G135" s="211"/>
      <c r="H135" s="212" t="s">
        <v>1</v>
      </c>
      <c r="I135" s="214"/>
      <c r="J135" s="211"/>
      <c r="K135" s="211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147</v>
      </c>
      <c r="AU135" s="219" t="s">
        <v>81</v>
      </c>
      <c r="AV135" s="13" t="s">
        <v>79</v>
      </c>
      <c r="AW135" s="13" t="s">
        <v>29</v>
      </c>
      <c r="AX135" s="13" t="s">
        <v>72</v>
      </c>
      <c r="AY135" s="219" t="s">
        <v>137</v>
      </c>
    </row>
    <row r="136" spans="1:65" s="14" customFormat="1" ht="10">
      <c r="B136" s="220"/>
      <c r="C136" s="221"/>
      <c r="D136" s="205" t="s">
        <v>147</v>
      </c>
      <c r="E136" s="222" t="s">
        <v>1</v>
      </c>
      <c r="F136" s="223" t="s">
        <v>514</v>
      </c>
      <c r="G136" s="221"/>
      <c r="H136" s="224">
        <v>50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147</v>
      </c>
      <c r="AU136" s="230" t="s">
        <v>81</v>
      </c>
      <c r="AV136" s="14" t="s">
        <v>81</v>
      </c>
      <c r="AW136" s="14" t="s">
        <v>29</v>
      </c>
      <c r="AX136" s="14" t="s">
        <v>72</v>
      </c>
      <c r="AY136" s="230" t="s">
        <v>137</v>
      </c>
    </row>
    <row r="137" spans="1:65" s="15" customFormat="1" ht="10">
      <c r="B137" s="231"/>
      <c r="C137" s="232"/>
      <c r="D137" s="205" t="s">
        <v>147</v>
      </c>
      <c r="E137" s="233" t="s">
        <v>1</v>
      </c>
      <c r="F137" s="234" t="s">
        <v>150</v>
      </c>
      <c r="G137" s="232"/>
      <c r="H137" s="235">
        <v>50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147</v>
      </c>
      <c r="AU137" s="241" t="s">
        <v>81</v>
      </c>
      <c r="AV137" s="15" t="s">
        <v>144</v>
      </c>
      <c r="AW137" s="15" t="s">
        <v>29</v>
      </c>
      <c r="AX137" s="15" t="s">
        <v>79</v>
      </c>
      <c r="AY137" s="241" t="s">
        <v>137</v>
      </c>
    </row>
    <row r="138" spans="1:65" s="12" customFormat="1" ht="22.75" customHeight="1">
      <c r="B138" s="176"/>
      <c r="C138" s="177"/>
      <c r="D138" s="178" t="s">
        <v>71</v>
      </c>
      <c r="E138" s="190" t="s">
        <v>230</v>
      </c>
      <c r="F138" s="190" t="s">
        <v>231</v>
      </c>
      <c r="G138" s="177"/>
      <c r="H138" s="177"/>
      <c r="I138" s="180"/>
      <c r="J138" s="191">
        <f>BK138</f>
        <v>0</v>
      </c>
      <c r="K138" s="177"/>
      <c r="L138" s="182"/>
      <c r="M138" s="183"/>
      <c r="N138" s="184"/>
      <c r="O138" s="184"/>
      <c r="P138" s="185">
        <f>SUM(P139:P145)</f>
        <v>0</v>
      </c>
      <c r="Q138" s="184"/>
      <c r="R138" s="185">
        <f>SUM(R139:R145)</f>
        <v>0</v>
      </c>
      <c r="S138" s="184"/>
      <c r="T138" s="186">
        <f>SUM(T139:T145)</f>
        <v>0</v>
      </c>
      <c r="AR138" s="187" t="s">
        <v>79</v>
      </c>
      <c r="AT138" s="188" t="s">
        <v>71</v>
      </c>
      <c r="AU138" s="188" t="s">
        <v>79</v>
      </c>
      <c r="AY138" s="187" t="s">
        <v>137</v>
      </c>
      <c r="BK138" s="189">
        <f>SUM(BK139:BK145)</f>
        <v>0</v>
      </c>
    </row>
    <row r="139" spans="1:65" s="2" customFormat="1" ht="24.15" customHeight="1">
      <c r="A139" s="35"/>
      <c r="B139" s="36"/>
      <c r="C139" s="192" t="s">
        <v>159</v>
      </c>
      <c r="D139" s="192" t="s">
        <v>139</v>
      </c>
      <c r="E139" s="193" t="s">
        <v>242</v>
      </c>
      <c r="F139" s="194" t="s">
        <v>515</v>
      </c>
      <c r="G139" s="195" t="s">
        <v>154</v>
      </c>
      <c r="H139" s="196">
        <v>105</v>
      </c>
      <c r="I139" s="197"/>
      <c r="J139" s="198">
        <f>ROUND(I139*H139,2)</f>
        <v>0</v>
      </c>
      <c r="K139" s="194" t="s">
        <v>143</v>
      </c>
      <c r="L139" s="40"/>
      <c r="M139" s="199" t="s">
        <v>1</v>
      </c>
      <c r="N139" s="200" t="s">
        <v>37</v>
      </c>
      <c r="O139" s="72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3" t="s">
        <v>144</v>
      </c>
      <c r="AT139" s="203" t="s">
        <v>139</v>
      </c>
      <c r="AU139" s="203" t="s">
        <v>81</v>
      </c>
      <c r="AY139" s="18" t="s">
        <v>137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8" t="s">
        <v>79</v>
      </c>
      <c r="BK139" s="204">
        <f>ROUND(I139*H139,2)</f>
        <v>0</v>
      </c>
      <c r="BL139" s="18" t="s">
        <v>144</v>
      </c>
      <c r="BM139" s="203" t="s">
        <v>516</v>
      </c>
    </row>
    <row r="140" spans="1:65" s="2" customFormat="1" ht="18">
      <c r="A140" s="35"/>
      <c r="B140" s="36"/>
      <c r="C140" s="37"/>
      <c r="D140" s="205" t="s">
        <v>146</v>
      </c>
      <c r="E140" s="37"/>
      <c r="F140" s="206" t="s">
        <v>243</v>
      </c>
      <c r="G140" s="37"/>
      <c r="H140" s="37"/>
      <c r="I140" s="207"/>
      <c r="J140" s="37"/>
      <c r="K140" s="37"/>
      <c r="L140" s="40"/>
      <c r="M140" s="208"/>
      <c r="N140" s="209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146</v>
      </c>
      <c r="AU140" s="18" t="s">
        <v>81</v>
      </c>
    </row>
    <row r="141" spans="1:65" s="2" customFormat="1" ht="24.15" customHeight="1">
      <c r="A141" s="35"/>
      <c r="B141" s="36"/>
      <c r="C141" s="192" t="s">
        <v>144</v>
      </c>
      <c r="D141" s="192" t="s">
        <v>139</v>
      </c>
      <c r="E141" s="193" t="s">
        <v>246</v>
      </c>
      <c r="F141" s="194" t="s">
        <v>517</v>
      </c>
      <c r="G141" s="195" t="s">
        <v>154</v>
      </c>
      <c r="H141" s="196">
        <v>735</v>
      </c>
      <c r="I141" s="197"/>
      <c r="J141" s="198">
        <f>ROUND(I141*H141,2)</f>
        <v>0</v>
      </c>
      <c r="K141" s="194" t="s">
        <v>143</v>
      </c>
      <c r="L141" s="40"/>
      <c r="M141" s="199" t="s">
        <v>1</v>
      </c>
      <c r="N141" s="200" t="s">
        <v>37</v>
      </c>
      <c r="O141" s="72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3" t="s">
        <v>144</v>
      </c>
      <c r="AT141" s="203" t="s">
        <v>139</v>
      </c>
      <c r="AU141" s="203" t="s">
        <v>81</v>
      </c>
      <c r="AY141" s="18" t="s">
        <v>137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8" t="s">
        <v>79</v>
      </c>
      <c r="BK141" s="204">
        <f>ROUND(I141*H141,2)</f>
        <v>0</v>
      </c>
      <c r="BL141" s="18" t="s">
        <v>144</v>
      </c>
      <c r="BM141" s="203" t="s">
        <v>518</v>
      </c>
    </row>
    <row r="142" spans="1:65" s="2" customFormat="1" ht="18">
      <c r="A142" s="35"/>
      <c r="B142" s="36"/>
      <c r="C142" s="37"/>
      <c r="D142" s="205" t="s">
        <v>146</v>
      </c>
      <c r="E142" s="37"/>
      <c r="F142" s="206" t="s">
        <v>457</v>
      </c>
      <c r="G142" s="37"/>
      <c r="H142" s="37"/>
      <c r="I142" s="207"/>
      <c r="J142" s="37"/>
      <c r="K142" s="37"/>
      <c r="L142" s="40"/>
      <c r="M142" s="208"/>
      <c r="N142" s="209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146</v>
      </c>
      <c r="AU142" s="18" t="s">
        <v>81</v>
      </c>
    </row>
    <row r="143" spans="1:65" s="14" customFormat="1" ht="10">
      <c r="B143" s="220"/>
      <c r="C143" s="221"/>
      <c r="D143" s="205" t="s">
        <v>147</v>
      </c>
      <c r="E143" s="221"/>
      <c r="F143" s="223" t="s">
        <v>519</v>
      </c>
      <c r="G143" s="221"/>
      <c r="H143" s="224">
        <v>735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147</v>
      </c>
      <c r="AU143" s="230" t="s">
        <v>81</v>
      </c>
      <c r="AV143" s="14" t="s">
        <v>81</v>
      </c>
      <c r="AW143" s="14" t="s">
        <v>4</v>
      </c>
      <c r="AX143" s="14" t="s">
        <v>79</v>
      </c>
      <c r="AY143" s="230" t="s">
        <v>137</v>
      </c>
    </row>
    <row r="144" spans="1:65" s="2" customFormat="1" ht="44.25" customHeight="1">
      <c r="A144" s="35"/>
      <c r="B144" s="36"/>
      <c r="C144" s="192" t="s">
        <v>167</v>
      </c>
      <c r="D144" s="192" t="s">
        <v>139</v>
      </c>
      <c r="E144" s="193" t="s">
        <v>520</v>
      </c>
      <c r="F144" s="194" t="s">
        <v>521</v>
      </c>
      <c r="G144" s="195" t="s">
        <v>154</v>
      </c>
      <c r="H144" s="196">
        <v>105</v>
      </c>
      <c r="I144" s="197"/>
      <c r="J144" s="198">
        <f>ROUND(I144*H144,2)</f>
        <v>0</v>
      </c>
      <c r="K144" s="194" t="s">
        <v>143</v>
      </c>
      <c r="L144" s="40"/>
      <c r="M144" s="199" t="s">
        <v>1</v>
      </c>
      <c r="N144" s="200" t="s">
        <v>37</v>
      </c>
      <c r="O144" s="72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3" t="s">
        <v>144</v>
      </c>
      <c r="AT144" s="203" t="s">
        <v>139</v>
      </c>
      <c r="AU144" s="203" t="s">
        <v>81</v>
      </c>
      <c r="AY144" s="18" t="s">
        <v>137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8" t="s">
        <v>79</v>
      </c>
      <c r="BK144" s="204">
        <f>ROUND(I144*H144,2)</f>
        <v>0</v>
      </c>
      <c r="BL144" s="18" t="s">
        <v>144</v>
      </c>
      <c r="BM144" s="203" t="s">
        <v>522</v>
      </c>
    </row>
    <row r="145" spans="1:65" s="2" customFormat="1" ht="27">
      <c r="A145" s="35"/>
      <c r="B145" s="36"/>
      <c r="C145" s="37"/>
      <c r="D145" s="205" t="s">
        <v>146</v>
      </c>
      <c r="E145" s="37"/>
      <c r="F145" s="206" t="s">
        <v>523</v>
      </c>
      <c r="G145" s="37"/>
      <c r="H145" s="37"/>
      <c r="I145" s="207"/>
      <c r="J145" s="37"/>
      <c r="K145" s="37"/>
      <c r="L145" s="40"/>
      <c r="M145" s="208"/>
      <c r="N145" s="209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146</v>
      </c>
      <c r="AU145" s="18" t="s">
        <v>81</v>
      </c>
    </row>
    <row r="146" spans="1:65" s="12" customFormat="1" ht="25.9" customHeight="1">
      <c r="B146" s="176"/>
      <c r="C146" s="177"/>
      <c r="D146" s="178" t="s">
        <v>71</v>
      </c>
      <c r="E146" s="179" t="s">
        <v>524</v>
      </c>
      <c r="F146" s="179" t="s">
        <v>525</v>
      </c>
      <c r="G146" s="177"/>
      <c r="H146" s="177"/>
      <c r="I146" s="180"/>
      <c r="J146" s="181">
        <f>BK146</f>
        <v>0</v>
      </c>
      <c r="K146" s="177"/>
      <c r="L146" s="182"/>
      <c r="M146" s="183"/>
      <c r="N146" s="184"/>
      <c r="O146" s="184"/>
      <c r="P146" s="185">
        <f>SUM(P147:P148)</f>
        <v>0</v>
      </c>
      <c r="Q146" s="184"/>
      <c r="R146" s="185">
        <f>SUM(R147:R148)</f>
        <v>0</v>
      </c>
      <c r="S146" s="184"/>
      <c r="T146" s="186">
        <f>SUM(T147:T148)</f>
        <v>0</v>
      </c>
      <c r="AR146" s="187" t="s">
        <v>144</v>
      </c>
      <c r="AT146" s="188" t="s">
        <v>71</v>
      </c>
      <c r="AU146" s="188" t="s">
        <v>72</v>
      </c>
      <c r="AY146" s="187" t="s">
        <v>137</v>
      </c>
      <c r="BK146" s="189">
        <f>SUM(BK147:BK148)</f>
        <v>0</v>
      </c>
    </row>
    <row r="147" spans="1:65" s="2" customFormat="1" ht="21.75" customHeight="1">
      <c r="A147" s="35"/>
      <c r="B147" s="36"/>
      <c r="C147" s="192" t="s">
        <v>171</v>
      </c>
      <c r="D147" s="192" t="s">
        <v>139</v>
      </c>
      <c r="E147" s="193" t="s">
        <v>526</v>
      </c>
      <c r="F147" s="194" t="s">
        <v>527</v>
      </c>
      <c r="G147" s="195" t="s">
        <v>528</v>
      </c>
      <c r="H147" s="196">
        <v>16</v>
      </c>
      <c r="I147" s="197"/>
      <c r="J147" s="198">
        <f>ROUND(I147*H147,2)</f>
        <v>0</v>
      </c>
      <c r="K147" s="194" t="s">
        <v>143</v>
      </c>
      <c r="L147" s="40"/>
      <c r="M147" s="199" t="s">
        <v>1</v>
      </c>
      <c r="N147" s="200" t="s">
        <v>37</v>
      </c>
      <c r="O147" s="7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3" t="s">
        <v>529</v>
      </c>
      <c r="AT147" s="203" t="s">
        <v>139</v>
      </c>
      <c r="AU147" s="203" t="s">
        <v>79</v>
      </c>
      <c r="AY147" s="18" t="s">
        <v>137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8" t="s">
        <v>79</v>
      </c>
      <c r="BK147" s="204">
        <f>ROUND(I147*H147,2)</f>
        <v>0</v>
      </c>
      <c r="BL147" s="18" t="s">
        <v>529</v>
      </c>
      <c r="BM147" s="203" t="s">
        <v>530</v>
      </c>
    </row>
    <row r="148" spans="1:65" s="2" customFormat="1" ht="18">
      <c r="A148" s="35"/>
      <c r="B148" s="36"/>
      <c r="C148" s="37"/>
      <c r="D148" s="205" t="s">
        <v>146</v>
      </c>
      <c r="E148" s="37"/>
      <c r="F148" s="206" t="s">
        <v>531</v>
      </c>
      <c r="G148" s="37"/>
      <c r="H148" s="37"/>
      <c r="I148" s="207"/>
      <c r="J148" s="37"/>
      <c r="K148" s="37"/>
      <c r="L148" s="40"/>
      <c r="M148" s="266"/>
      <c r="N148" s="267"/>
      <c r="O148" s="268"/>
      <c r="P148" s="268"/>
      <c r="Q148" s="268"/>
      <c r="R148" s="268"/>
      <c r="S148" s="268"/>
      <c r="T148" s="26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146</v>
      </c>
      <c r="AU148" s="18" t="s">
        <v>79</v>
      </c>
    </row>
    <row r="149" spans="1:65" s="2" customFormat="1" ht="7" customHeight="1">
      <c r="A149" s="35"/>
      <c r="B149" s="55"/>
      <c r="C149" s="56"/>
      <c r="D149" s="56"/>
      <c r="E149" s="56"/>
      <c r="F149" s="56"/>
      <c r="G149" s="56"/>
      <c r="H149" s="56"/>
      <c r="I149" s="56"/>
      <c r="J149" s="56"/>
      <c r="K149" s="56"/>
      <c r="L149" s="40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algorithmName="SHA-512" hashValue="YUz0k8mdwWtkhUmqKGrW7zP5/YK7f7k0IJpQTi5U+xuGfwH98yiW2yzSQpWBJjGR3DSgXTcN9vbkKbNKyOOZ3g==" saltValue="YWlT406PcZGIsyCGbPuPUouVNP93MDOXPJTmClIqKMQcuJU0s79Uk7flxVuKxshWIM1IH5SHDuFiN8p9utkNaw==" spinCount="100000" sheet="1" objects="1" scenarios="1" formatColumns="0" formatRows="0" autoFilter="0"/>
  <autoFilter ref="C123:K148" xr:uid="{00000000-0009-0000-0000-000005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50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AT2" s="18" t="s">
        <v>104</v>
      </c>
    </row>
    <row r="3" spans="1:46" s="1" customFormat="1" ht="7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81</v>
      </c>
    </row>
    <row r="4" spans="1:46" s="1" customFormat="1" ht="25" customHeight="1">
      <c r="B4" s="21"/>
      <c r="D4" s="118" t="s">
        <v>105</v>
      </c>
      <c r="L4" s="21"/>
      <c r="M4" s="119" t="s">
        <v>10</v>
      </c>
      <c r="AT4" s="18" t="s">
        <v>4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8" t="str">
        <f>'Rekapitulace stavby'!K6</f>
        <v>DEMOLICE OBJEKTŮ OŘ OVA 2024 - 2. etapa 2024</v>
      </c>
      <c r="F7" s="319"/>
      <c r="G7" s="319"/>
      <c r="H7" s="319"/>
      <c r="L7" s="21"/>
    </row>
    <row r="8" spans="1:46" s="1" customFormat="1" ht="12" customHeight="1">
      <c r="B8" s="21"/>
      <c r="D8" s="120" t="s">
        <v>106</v>
      </c>
      <c r="L8" s="21"/>
    </row>
    <row r="9" spans="1:46" s="2" customFormat="1" ht="16.5" customHeight="1">
      <c r="A9" s="35"/>
      <c r="B9" s="40"/>
      <c r="C9" s="35"/>
      <c r="D9" s="35"/>
      <c r="E9" s="318" t="s">
        <v>499</v>
      </c>
      <c r="F9" s="320"/>
      <c r="G9" s="320"/>
      <c r="H9" s="32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108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1" t="s">
        <v>532</v>
      </c>
      <c r="F11" s="320"/>
      <c r="G11" s="320"/>
      <c r="H11" s="320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0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75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23</v>
      </c>
      <c r="E16" s="35"/>
      <c r="F16" s="35"/>
      <c r="G16" s="35"/>
      <c r="H16" s="35"/>
      <c r="I16" s="120" t="s">
        <v>24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stavby'!E11="","",'Rekapitulace stavby'!E11)</f>
        <v xml:space="preserve"> </v>
      </c>
      <c r="F17" s="35"/>
      <c r="G17" s="35"/>
      <c r="H17" s="35"/>
      <c r="I17" s="120" t="s">
        <v>25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7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26</v>
      </c>
      <c r="E19" s="35"/>
      <c r="F19" s="35"/>
      <c r="G19" s="35"/>
      <c r="H19" s="35"/>
      <c r="I19" s="120" t="s">
        <v>24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2" t="str">
        <f>'Rekapitulace stavby'!E14</f>
        <v>Vyplň údaj</v>
      </c>
      <c r="F20" s="323"/>
      <c r="G20" s="323"/>
      <c r="H20" s="323"/>
      <c r="I20" s="120" t="s">
        <v>25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7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28</v>
      </c>
      <c r="E22" s="35"/>
      <c r="F22" s="35"/>
      <c r="G22" s="35"/>
      <c r="H22" s="35"/>
      <c r="I22" s="120" t="s">
        <v>24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20" t="s">
        <v>25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7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30</v>
      </c>
      <c r="E25" s="35"/>
      <c r="F25" s="35"/>
      <c r="G25" s="35"/>
      <c r="H25" s="35"/>
      <c r="I25" s="120" t="s">
        <v>24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0" t="s">
        <v>25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7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31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4" t="s">
        <v>1</v>
      </c>
      <c r="F29" s="324"/>
      <c r="G29" s="324"/>
      <c r="H29" s="324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7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7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4" customHeight="1">
      <c r="A32" s="35"/>
      <c r="B32" s="40"/>
      <c r="C32" s="35"/>
      <c r="D32" s="126" t="s">
        <v>32</v>
      </c>
      <c r="E32" s="35"/>
      <c r="F32" s="35"/>
      <c r="G32" s="35"/>
      <c r="H32" s="35"/>
      <c r="I32" s="35"/>
      <c r="J32" s="127">
        <f>ROUND(J124,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7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8" t="s">
        <v>34</v>
      </c>
      <c r="G34" s="35"/>
      <c r="H34" s="35"/>
      <c r="I34" s="128" t="s">
        <v>33</v>
      </c>
      <c r="J34" s="128" t="s">
        <v>35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9" t="s">
        <v>36</v>
      </c>
      <c r="E35" s="120" t="s">
        <v>37</v>
      </c>
      <c r="F35" s="130">
        <f>ROUND((SUM(BE124:BE149)),  2)</f>
        <v>0</v>
      </c>
      <c r="G35" s="35"/>
      <c r="H35" s="35"/>
      <c r="I35" s="131">
        <v>0.21</v>
      </c>
      <c r="J35" s="130">
        <f>ROUND(((SUM(BE124:BE149))*I35),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20" t="s">
        <v>38</v>
      </c>
      <c r="F36" s="130">
        <f>ROUND((SUM(BF124:BF149)),  2)</f>
        <v>0</v>
      </c>
      <c r="G36" s="35"/>
      <c r="H36" s="35"/>
      <c r="I36" s="131">
        <v>0.12</v>
      </c>
      <c r="J36" s="130">
        <f>ROUND(((SUM(BF124:BF149))*I36),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20" t="s">
        <v>39</v>
      </c>
      <c r="F37" s="130">
        <f>ROUND((SUM(BG124:BG149)),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20" t="s">
        <v>40</v>
      </c>
      <c r="F38" s="130">
        <f>ROUND((SUM(BH124:BH149)),  2)</f>
        <v>0</v>
      </c>
      <c r="G38" s="35"/>
      <c r="H38" s="35"/>
      <c r="I38" s="131">
        <v>0.12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20" t="s">
        <v>41</v>
      </c>
      <c r="F39" s="130">
        <f>ROUND((SUM(BI124:BI149)),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7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4" customHeight="1">
      <c r="A41" s="35"/>
      <c r="B41" s="40"/>
      <c r="C41" s="132"/>
      <c r="D41" s="133" t="s">
        <v>42</v>
      </c>
      <c r="E41" s="134"/>
      <c r="F41" s="134"/>
      <c r="G41" s="135" t="s">
        <v>43</v>
      </c>
      <c r="H41" s="136" t="s">
        <v>44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9" t="s">
        <v>45</v>
      </c>
      <c r="E50" s="140"/>
      <c r="F50" s="140"/>
      <c r="G50" s="139" t="s">
        <v>46</v>
      </c>
      <c r="H50" s="140"/>
      <c r="I50" s="140"/>
      <c r="J50" s="140"/>
      <c r="K50" s="140"/>
      <c r="L50" s="52"/>
    </row>
    <row r="51" spans="1:31" ht="10">
      <c r="B51" s="21"/>
      <c r="L51" s="21"/>
    </row>
    <row r="52" spans="1:31" ht="10">
      <c r="B52" s="21"/>
      <c r="L52" s="21"/>
    </row>
    <row r="53" spans="1:31" ht="10">
      <c r="B53" s="21"/>
      <c r="L53" s="21"/>
    </row>
    <row r="54" spans="1:31" ht="10">
      <c r="B54" s="21"/>
      <c r="L54" s="21"/>
    </row>
    <row r="55" spans="1:31" ht="10">
      <c r="B55" s="21"/>
      <c r="L55" s="21"/>
    </row>
    <row r="56" spans="1:31" ht="10">
      <c r="B56" s="21"/>
      <c r="L56" s="21"/>
    </row>
    <row r="57" spans="1:31" ht="10">
      <c r="B57" s="21"/>
      <c r="L57" s="21"/>
    </row>
    <row r="58" spans="1:31" ht="10">
      <c r="B58" s="21"/>
      <c r="L58" s="21"/>
    </row>
    <row r="59" spans="1:31" ht="10">
      <c r="B59" s="21"/>
      <c r="L59" s="21"/>
    </row>
    <row r="60" spans="1:31" ht="10">
      <c r="B60" s="21"/>
      <c r="L60" s="21"/>
    </row>
    <row r="61" spans="1:31" s="2" customFormat="1" ht="12.5">
      <c r="A61" s="35"/>
      <c r="B61" s="40"/>
      <c r="C61" s="35"/>
      <c r="D61" s="141" t="s">
        <v>47</v>
      </c>
      <c r="E61" s="142"/>
      <c r="F61" s="143" t="s">
        <v>48</v>
      </c>
      <c r="G61" s="141" t="s">
        <v>47</v>
      </c>
      <c r="H61" s="142"/>
      <c r="I61" s="142"/>
      <c r="J61" s="144" t="s">
        <v>48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">
      <c r="B62" s="21"/>
      <c r="L62" s="21"/>
    </row>
    <row r="63" spans="1:31" ht="10">
      <c r="B63" s="21"/>
      <c r="L63" s="21"/>
    </row>
    <row r="64" spans="1:31" ht="10">
      <c r="B64" s="21"/>
      <c r="L64" s="21"/>
    </row>
    <row r="65" spans="1:31" s="2" customFormat="1" ht="13">
      <c r="A65" s="35"/>
      <c r="B65" s="40"/>
      <c r="C65" s="35"/>
      <c r="D65" s="139" t="s">
        <v>49</v>
      </c>
      <c r="E65" s="145"/>
      <c r="F65" s="145"/>
      <c r="G65" s="139" t="s">
        <v>50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">
      <c r="B66" s="21"/>
      <c r="L66" s="21"/>
    </row>
    <row r="67" spans="1:31" ht="10">
      <c r="B67" s="21"/>
      <c r="L67" s="21"/>
    </row>
    <row r="68" spans="1:31" ht="10">
      <c r="B68" s="21"/>
      <c r="L68" s="21"/>
    </row>
    <row r="69" spans="1:31" ht="10">
      <c r="B69" s="21"/>
      <c r="L69" s="21"/>
    </row>
    <row r="70" spans="1:31" ht="10">
      <c r="B70" s="21"/>
      <c r="L70" s="21"/>
    </row>
    <row r="71" spans="1:31" ht="10">
      <c r="B71" s="21"/>
      <c r="L71" s="21"/>
    </row>
    <row r="72" spans="1:31" ht="10">
      <c r="B72" s="21"/>
      <c r="L72" s="21"/>
    </row>
    <row r="73" spans="1:31" ht="10">
      <c r="B73" s="21"/>
      <c r="L73" s="21"/>
    </row>
    <row r="74" spans="1:31" ht="10">
      <c r="B74" s="21"/>
      <c r="L74" s="21"/>
    </row>
    <row r="75" spans="1:31" ht="10">
      <c r="B75" s="21"/>
      <c r="L75" s="21"/>
    </row>
    <row r="76" spans="1:31" s="2" customFormat="1" ht="12.5">
      <c r="A76" s="35"/>
      <c r="B76" s="40"/>
      <c r="C76" s="35"/>
      <c r="D76" s="141" t="s">
        <v>47</v>
      </c>
      <c r="E76" s="142"/>
      <c r="F76" s="143" t="s">
        <v>48</v>
      </c>
      <c r="G76" s="141" t="s">
        <v>47</v>
      </c>
      <c r="H76" s="142"/>
      <c r="I76" s="142"/>
      <c r="J76" s="144" t="s">
        <v>48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7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7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5" t="str">
        <f>E7</f>
        <v>DEMOLICE OBJEKTŮ OŘ OVA 2024 - 2. etapa 2024</v>
      </c>
      <c r="F85" s="326"/>
      <c r="G85" s="326"/>
      <c r="H85" s="32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5" t="s">
        <v>499</v>
      </c>
      <c r="F87" s="327"/>
      <c r="G87" s="327"/>
      <c r="H87" s="32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108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3" t="str">
        <f>E11</f>
        <v>03.02 - Brumov - výpravní budova</v>
      </c>
      <c r="F89" s="327"/>
      <c r="G89" s="327"/>
      <c r="H89" s="327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7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7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15" customHeight="1">
      <c r="A93" s="35"/>
      <c r="B93" s="36"/>
      <c r="C93" s="30" t="s">
        <v>23</v>
      </c>
      <c r="D93" s="37"/>
      <c r="E93" s="37"/>
      <c r="F93" s="28" t="str">
        <f>E17</f>
        <v xml:space="preserve"> </v>
      </c>
      <c r="G93" s="37"/>
      <c r="H93" s="37"/>
      <c r="I93" s="30" t="s">
        <v>28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15" customHeight="1">
      <c r="A94" s="35"/>
      <c r="B94" s="36"/>
      <c r="C94" s="30" t="s">
        <v>26</v>
      </c>
      <c r="D94" s="37"/>
      <c r="E94" s="37"/>
      <c r="F94" s="28" t="str">
        <f>IF(E20="","",E20)</f>
        <v>Vyplň údaj</v>
      </c>
      <c r="G94" s="37"/>
      <c r="H94" s="37"/>
      <c r="I94" s="30" t="s">
        <v>30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2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111</v>
      </c>
      <c r="D96" s="151"/>
      <c r="E96" s="151"/>
      <c r="F96" s="151"/>
      <c r="G96" s="151"/>
      <c r="H96" s="151"/>
      <c r="I96" s="151"/>
      <c r="J96" s="152" t="s">
        <v>112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2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75" customHeight="1">
      <c r="A98" s="35"/>
      <c r="B98" s="36"/>
      <c r="C98" s="153" t="s">
        <v>113</v>
      </c>
      <c r="D98" s="37"/>
      <c r="E98" s="37"/>
      <c r="F98" s="37"/>
      <c r="G98" s="37"/>
      <c r="H98" s="37"/>
      <c r="I98" s="37"/>
      <c r="J98" s="85">
        <f>J124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114</v>
      </c>
    </row>
    <row r="99" spans="1:47" s="9" customFormat="1" ht="25" customHeight="1">
      <c r="B99" s="154"/>
      <c r="C99" s="155"/>
      <c r="D99" s="156" t="s">
        <v>115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118</v>
      </c>
      <c r="E100" s="162"/>
      <c r="F100" s="162"/>
      <c r="G100" s="162"/>
      <c r="H100" s="162"/>
      <c r="I100" s="162"/>
      <c r="J100" s="163">
        <f>J126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119</v>
      </c>
      <c r="E101" s="162"/>
      <c r="F101" s="162"/>
      <c r="G101" s="162"/>
      <c r="H101" s="162"/>
      <c r="I101" s="162"/>
      <c r="J101" s="163">
        <f>J139</f>
        <v>0</v>
      </c>
      <c r="K101" s="105"/>
      <c r="L101" s="164"/>
    </row>
    <row r="102" spans="1:47" s="9" customFormat="1" ht="25" customHeight="1">
      <c r="B102" s="154"/>
      <c r="C102" s="155"/>
      <c r="D102" s="156" t="s">
        <v>501</v>
      </c>
      <c r="E102" s="157"/>
      <c r="F102" s="157"/>
      <c r="G102" s="157"/>
      <c r="H102" s="157"/>
      <c r="I102" s="157"/>
      <c r="J102" s="158">
        <f>J147</f>
        <v>0</v>
      </c>
      <c r="K102" s="155"/>
      <c r="L102" s="159"/>
    </row>
    <row r="103" spans="1:47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s="2" customFormat="1" ht="7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47" s="2" customFormat="1" ht="7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25" customHeight="1">
      <c r="A109" s="35"/>
      <c r="B109" s="36"/>
      <c r="C109" s="24" t="s">
        <v>122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7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6.5" customHeight="1">
      <c r="A112" s="35"/>
      <c r="B112" s="36"/>
      <c r="C112" s="37"/>
      <c r="D112" s="37"/>
      <c r="E112" s="325" t="str">
        <f>E7</f>
        <v>DEMOLICE OBJEKTŮ OŘ OVA 2024 - 2. etapa 2024</v>
      </c>
      <c r="F112" s="326"/>
      <c r="G112" s="326"/>
      <c r="H112" s="326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1" customFormat="1" ht="12" customHeight="1">
      <c r="B113" s="22"/>
      <c r="C113" s="30" t="s">
        <v>106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pans="1:65" s="2" customFormat="1" ht="16.5" customHeight="1">
      <c r="A114" s="35"/>
      <c r="B114" s="36"/>
      <c r="C114" s="37"/>
      <c r="D114" s="37"/>
      <c r="E114" s="325" t="s">
        <v>499</v>
      </c>
      <c r="F114" s="327"/>
      <c r="G114" s="327"/>
      <c r="H114" s="32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108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73" t="str">
        <f>E11</f>
        <v>03.02 - Brumov - výpravní budova</v>
      </c>
      <c r="F116" s="327"/>
      <c r="G116" s="327"/>
      <c r="H116" s="32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7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F14</f>
        <v xml:space="preserve"> </v>
      </c>
      <c r="G118" s="37"/>
      <c r="H118" s="37"/>
      <c r="I118" s="30" t="s">
        <v>22</v>
      </c>
      <c r="J118" s="67">
        <f>IF(J14="","",J14)</f>
        <v>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7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15" customHeight="1">
      <c r="A120" s="35"/>
      <c r="B120" s="36"/>
      <c r="C120" s="30" t="s">
        <v>23</v>
      </c>
      <c r="D120" s="37"/>
      <c r="E120" s="37"/>
      <c r="F120" s="28" t="str">
        <f>E17</f>
        <v xml:space="preserve"> </v>
      </c>
      <c r="G120" s="37"/>
      <c r="H120" s="37"/>
      <c r="I120" s="30" t="s">
        <v>28</v>
      </c>
      <c r="J120" s="33" t="str">
        <f>E23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26</v>
      </c>
      <c r="D121" s="37"/>
      <c r="E121" s="37"/>
      <c r="F121" s="28" t="str">
        <f>IF(E20="","",E20)</f>
        <v>Vyplň údaj</v>
      </c>
      <c r="G121" s="37"/>
      <c r="H121" s="37"/>
      <c r="I121" s="30" t="s">
        <v>30</v>
      </c>
      <c r="J121" s="33" t="str">
        <f>E26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2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5"/>
      <c r="B123" s="166"/>
      <c r="C123" s="167" t="s">
        <v>123</v>
      </c>
      <c r="D123" s="168" t="s">
        <v>57</v>
      </c>
      <c r="E123" s="168" t="s">
        <v>53</v>
      </c>
      <c r="F123" s="168" t="s">
        <v>54</v>
      </c>
      <c r="G123" s="168" t="s">
        <v>124</v>
      </c>
      <c r="H123" s="168" t="s">
        <v>125</v>
      </c>
      <c r="I123" s="168" t="s">
        <v>126</v>
      </c>
      <c r="J123" s="168" t="s">
        <v>112</v>
      </c>
      <c r="K123" s="169" t="s">
        <v>127</v>
      </c>
      <c r="L123" s="170"/>
      <c r="M123" s="76" t="s">
        <v>1</v>
      </c>
      <c r="N123" s="77" t="s">
        <v>36</v>
      </c>
      <c r="O123" s="77" t="s">
        <v>128</v>
      </c>
      <c r="P123" s="77" t="s">
        <v>129</v>
      </c>
      <c r="Q123" s="77" t="s">
        <v>130</v>
      </c>
      <c r="R123" s="77" t="s">
        <v>131</v>
      </c>
      <c r="S123" s="77" t="s">
        <v>132</v>
      </c>
      <c r="T123" s="78" t="s">
        <v>133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pans="1:65" s="2" customFormat="1" ht="22.75" customHeight="1">
      <c r="A124" s="35"/>
      <c r="B124" s="36"/>
      <c r="C124" s="83" t="s">
        <v>134</v>
      </c>
      <c r="D124" s="37"/>
      <c r="E124" s="37"/>
      <c r="F124" s="37"/>
      <c r="G124" s="37"/>
      <c r="H124" s="37"/>
      <c r="I124" s="37"/>
      <c r="J124" s="171">
        <f>BK124</f>
        <v>0</v>
      </c>
      <c r="K124" s="37"/>
      <c r="L124" s="40"/>
      <c r="M124" s="79"/>
      <c r="N124" s="172"/>
      <c r="O124" s="80"/>
      <c r="P124" s="173">
        <f>P125+P147</f>
        <v>0</v>
      </c>
      <c r="Q124" s="80"/>
      <c r="R124" s="173">
        <f>R125+R147</f>
        <v>0</v>
      </c>
      <c r="S124" s="80"/>
      <c r="T124" s="174">
        <f>T125+T147</f>
        <v>63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71</v>
      </c>
      <c r="AU124" s="18" t="s">
        <v>114</v>
      </c>
      <c r="BK124" s="175">
        <f>BK125+BK147</f>
        <v>0</v>
      </c>
    </row>
    <row r="125" spans="1:65" s="12" customFormat="1" ht="25.9" customHeight="1">
      <c r="B125" s="176"/>
      <c r="C125" s="177"/>
      <c r="D125" s="178" t="s">
        <v>71</v>
      </c>
      <c r="E125" s="179" t="s">
        <v>135</v>
      </c>
      <c r="F125" s="179" t="s">
        <v>136</v>
      </c>
      <c r="G125" s="177"/>
      <c r="H125" s="177"/>
      <c r="I125" s="180"/>
      <c r="J125" s="181">
        <f>BK125</f>
        <v>0</v>
      </c>
      <c r="K125" s="177"/>
      <c r="L125" s="182"/>
      <c r="M125" s="183"/>
      <c r="N125" s="184"/>
      <c r="O125" s="184"/>
      <c r="P125" s="185">
        <f>P126+P139</f>
        <v>0</v>
      </c>
      <c r="Q125" s="184"/>
      <c r="R125" s="185">
        <f>R126+R139</f>
        <v>0</v>
      </c>
      <c r="S125" s="184"/>
      <c r="T125" s="186">
        <f>T126+T139</f>
        <v>63</v>
      </c>
      <c r="AR125" s="187" t="s">
        <v>79</v>
      </c>
      <c r="AT125" s="188" t="s">
        <v>71</v>
      </c>
      <c r="AU125" s="188" t="s">
        <v>72</v>
      </c>
      <c r="AY125" s="187" t="s">
        <v>137</v>
      </c>
      <c r="BK125" s="189">
        <f>BK126+BK139</f>
        <v>0</v>
      </c>
    </row>
    <row r="126" spans="1:65" s="12" customFormat="1" ht="22.75" customHeight="1">
      <c r="B126" s="176"/>
      <c r="C126" s="177"/>
      <c r="D126" s="178" t="s">
        <v>71</v>
      </c>
      <c r="E126" s="190" t="s">
        <v>186</v>
      </c>
      <c r="F126" s="190" t="s">
        <v>194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SUM(P127:P138)</f>
        <v>0</v>
      </c>
      <c r="Q126" s="184"/>
      <c r="R126" s="185">
        <f>SUM(R127:R138)</f>
        <v>0</v>
      </c>
      <c r="S126" s="184"/>
      <c r="T126" s="186">
        <f>SUM(T127:T138)</f>
        <v>63</v>
      </c>
      <c r="AR126" s="187" t="s">
        <v>79</v>
      </c>
      <c r="AT126" s="188" t="s">
        <v>71</v>
      </c>
      <c r="AU126" s="188" t="s">
        <v>79</v>
      </c>
      <c r="AY126" s="187" t="s">
        <v>137</v>
      </c>
      <c r="BK126" s="189">
        <f>SUM(BK127:BK138)</f>
        <v>0</v>
      </c>
    </row>
    <row r="127" spans="1:65" s="2" customFormat="1" ht="16.5" customHeight="1">
      <c r="A127" s="35"/>
      <c r="B127" s="36"/>
      <c r="C127" s="192" t="s">
        <v>79</v>
      </c>
      <c r="D127" s="192" t="s">
        <v>139</v>
      </c>
      <c r="E127" s="193" t="s">
        <v>502</v>
      </c>
      <c r="F127" s="194" t="s">
        <v>503</v>
      </c>
      <c r="G127" s="195" t="s">
        <v>162</v>
      </c>
      <c r="H127" s="196">
        <v>180</v>
      </c>
      <c r="I127" s="197"/>
      <c r="J127" s="198">
        <f>ROUND(I127*H127,2)</f>
        <v>0</v>
      </c>
      <c r="K127" s="194" t="s">
        <v>143</v>
      </c>
      <c r="L127" s="40"/>
      <c r="M127" s="199" t="s">
        <v>1</v>
      </c>
      <c r="N127" s="200" t="s">
        <v>37</v>
      </c>
      <c r="O127" s="7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3" t="s">
        <v>144</v>
      </c>
      <c r="AT127" s="203" t="s">
        <v>139</v>
      </c>
      <c r="AU127" s="203" t="s">
        <v>81</v>
      </c>
      <c r="AY127" s="18" t="s">
        <v>137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8" t="s">
        <v>79</v>
      </c>
      <c r="BK127" s="204">
        <f>ROUND(I127*H127,2)</f>
        <v>0</v>
      </c>
      <c r="BL127" s="18" t="s">
        <v>144</v>
      </c>
      <c r="BM127" s="203" t="s">
        <v>533</v>
      </c>
    </row>
    <row r="128" spans="1:65" s="2" customFormat="1" ht="18">
      <c r="A128" s="35"/>
      <c r="B128" s="36"/>
      <c r="C128" s="37"/>
      <c r="D128" s="205" t="s">
        <v>146</v>
      </c>
      <c r="E128" s="37"/>
      <c r="F128" s="206" t="s">
        <v>505</v>
      </c>
      <c r="G128" s="37"/>
      <c r="H128" s="37"/>
      <c r="I128" s="207"/>
      <c r="J128" s="37"/>
      <c r="K128" s="37"/>
      <c r="L128" s="40"/>
      <c r="M128" s="208"/>
      <c r="N128" s="209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146</v>
      </c>
      <c r="AU128" s="18" t="s">
        <v>81</v>
      </c>
    </row>
    <row r="129" spans="1:65" s="13" customFormat="1" ht="10">
      <c r="B129" s="210"/>
      <c r="C129" s="211"/>
      <c r="D129" s="205" t="s">
        <v>147</v>
      </c>
      <c r="E129" s="212" t="s">
        <v>1</v>
      </c>
      <c r="F129" s="213" t="s">
        <v>506</v>
      </c>
      <c r="G129" s="211"/>
      <c r="H129" s="212" t="s">
        <v>1</v>
      </c>
      <c r="I129" s="214"/>
      <c r="J129" s="211"/>
      <c r="K129" s="211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147</v>
      </c>
      <c r="AU129" s="219" t="s">
        <v>81</v>
      </c>
      <c r="AV129" s="13" t="s">
        <v>79</v>
      </c>
      <c r="AW129" s="13" t="s">
        <v>29</v>
      </c>
      <c r="AX129" s="13" t="s">
        <v>72</v>
      </c>
      <c r="AY129" s="219" t="s">
        <v>137</v>
      </c>
    </row>
    <row r="130" spans="1:65" s="13" customFormat="1" ht="10">
      <c r="B130" s="210"/>
      <c r="C130" s="211"/>
      <c r="D130" s="205" t="s">
        <v>147</v>
      </c>
      <c r="E130" s="212" t="s">
        <v>1</v>
      </c>
      <c r="F130" s="213" t="s">
        <v>534</v>
      </c>
      <c r="G130" s="211"/>
      <c r="H130" s="212" t="s">
        <v>1</v>
      </c>
      <c r="I130" s="214"/>
      <c r="J130" s="211"/>
      <c r="K130" s="211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147</v>
      </c>
      <c r="AU130" s="219" t="s">
        <v>81</v>
      </c>
      <c r="AV130" s="13" t="s">
        <v>79</v>
      </c>
      <c r="AW130" s="13" t="s">
        <v>29</v>
      </c>
      <c r="AX130" s="13" t="s">
        <v>72</v>
      </c>
      <c r="AY130" s="219" t="s">
        <v>137</v>
      </c>
    </row>
    <row r="131" spans="1:65" s="14" customFormat="1" ht="10">
      <c r="B131" s="220"/>
      <c r="C131" s="221"/>
      <c r="D131" s="205" t="s">
        <v>147</v>
      </c>
      <c r="E131" s="222" t="s">
        <v>1</v>
      </c>
      <c r="F131" s="223" t="s">
        <v>535</v>
      </c>
      <c r="G131" s="221"/>
      <c r="H131" s="224">
        <v>180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147</v>
      </c>
      <c r="AU131" s="230" t="s">
        <v>81</v>
      </c>
      <c r="AV131" s="14" t="s">
        <v>81</v>
      </c>
      <c r="AW131" s="14" t="s">
        <v>29</v>
      </c>
      <c r="AX131" s="14" t="s">
        <v>72</v>
      </c>
      <c r="AY131" s="230" t="s">
        <v>137</v>
      </c>
    </row>
    <row r="132" spans="1:65" s="15" customFormat="1" ht="10">
      <c r="B132" s="231"/>
      <c r="C132" s="232"/>
      <c r="D132" s="205" t="s">
        <v>147</v>
      </c>
      <c r="E132" s="233" t="s">
        <v>1</v>
      </c>
      <c r="F132" s="234" t="s">
        <v>150</v>
      </c>
      <c r="G132" s="232"/>
      <c r="H132" s="235">
        <v>180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147</v>
      </c>
      <c r="AU132" s="241" t="s">
        <v>81</v>
      </c>
      <c r="AV132" s="15" t="s">
        <v>144</v>
      </c>
      <c r="AW132" s="15" t="s">
        <v>29</v>
      </c>
      <c r="AX132" s="15" t="s">
        <v>79</v>
      </c>
      <c r="AY132" s="241" t="s">
        <v>137</v>
      </c>
    </row>
    <row r="133" spans="1:65" s="2" customFormat="1" ht="37.75" customHeight="1">
      <c r="A133" s="35"/>
      <c r="B133" s="36"/>
      <c r="C133" s="192" t="s">
        <v>81</v>
      </c>
      <c r="D133" s="192" t="s">
        <v>139</v>
      </c>
      <c r="E133" s="193" t="s">
        <v>509</v>
      </c>
      <c r="F133" s="194" t="s">
        <v>510</v>
      </c>
      <c r="G133" s="195" t="s">
        <v>142</v>
      </c>
      <c r="H133" s="196">
        <v>30</v>
      </c>
      <c r="I133" s="197"/>
      <c r="J133" s="198">
        <f>ROUND(I133*H133,2)</f>
        <v>0</v>
      </c>
      <c r="K133" s="194" t="s">
        <v>1</v>
      </c>
      <c r="L133" s="40"/>
      <c r="M133" s="199" t="s">
        <v>1</v>
      </c>
      <c r="N133" s="200" t="s">
        <v>37</v>
      </c>
      <c r="O133" s="72"/>
      <c r="P133" s="201">
        <f>O133*H133</f>
        <v>0</v>
      </c>
      <c r="Q133" s="201">
        <v>0</v>
      </c>
      <c r="R133" s="201">
        <f>Q133*H133</f>
        <v>0</v>
      </c>
      <c r="S133" s="201">
        <v>2.1</v>
      </c>
      <c r="T133" s="202">
        <f>S133*H133</f>
        <v>63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3" t="s">
        <v>144</v>
      </c>
      <c r="AT133" s="203" t="s">
        <v>139</v>
      </c>
      <c r="AU133" s="203" t="s">
        <v>81</v>
      </c>
      <c r="AY133" s="18" t="s">
        <v>137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8" t="s">
        <v>79</v>
      </c>
      <c r="BK133" s="204">
        <f>ROUND(I133*H133,2)</f>
        <v>0</v>
      </c>
      <c r="BL133" s="18" t="s">
        <v>144</v>
      </c>
      <c r="BM133" s="203" t="s">
        <v>536</v>
      </c>
    </row>
    <row r="134" spans="1:65" s="2" customFormat="1" ht="36">
      <c r="A134" s="35"/>
      <c r="B134" s="36"/>
      <c r="C134" s="37"/>
      <c r="D134" s="205" t="s">
        <v>146</v>
      </c>
      <c r="E134" s="37"/>
      <c r="F134" s="206" t="s">
        <v>512</v>
      </c>
      <c r="G134" s="37"/>
      <c r="H134" s="37"/>
      <c r="I134" s="207"/>
      <c r="J134" s="37"/>
      <c r="K134" s="37"/>
      <c r="L134" s="40"/>
      <c r="M134" s="208"/>
      <c r="N134" s="209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146</v>
      </c>
      <c r="AU134" s="18" t="s">
        <v>81</v>
      </c>
    </row>
    <row r="135" spans="1:65" s="13" customFormat="1" ht="10">
      <c r="B135" s="210"/>
      <c r="C135" s="211"/>
      <c r="D135" s="205" t="s">
        <v>147</v>
      </c>
      <c r="E135" s="212" t="s">
        <v>1</v>
      </c>
      <c r="F135" s="213" t="s">
        <v>537</v>
      </c>
      <c r="G135" s="211"/>
      <c r="H135" s="212" t="s">
        <v>1</v>
      </c>
      <c r="I135" s="214"/>
      <c r="J135" s="211"/>
      <c r="K135" s="211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147</v>
      </c>
      <c r="AU135" s="219" t="s">
        <v>81</v>
      </c>
      <c r="AV135" s="13" t="s">
        <v>79</v>
      </c>
      <c r="AW135" s="13" t="s">
        <v>29</v>
      </c>
      <c r="AX135" s="13" t="s">
        <v>72</v>
      </c>
      <c r="AY135" s="219" t="s">
        <v>137</v>
      </c>
    </row>
    <row r="136" spans="1:65" s="14" customFormat="1" ht="10">
      <c r="B136" s="220"/>
      <c r="C136" s="221"/>
      <c r="D136" s="205" t="s">
        <v>147</v>
      </c>
      <c r="E136" s="222" t="s">
        <v>1</v>
      </c>
      <c r="F136" s="223" t="s">
        <v>538</v>
      </c>
      <c r="G136" s="221"/>
      <c r="H136" s="224">
        <v>15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147</v>
      </c>
      <c r="AU136" s="230" t="s">
        <v>81</v>
      </c>
      <c r="AV136" s="14" t="s">
        <v>81</v>
      </c>
      <c r="AW136" s="14" t="s">
        <v>29</v>
      </c>
      <c r="AX136" s="14" t="s">
        <v>72</v>
      </c>
      <c r="AY136" s="230" t="s">
        <v>137</v>
      </c>
    </row>
    <row r="137" spans="1:65" s="14" customFormat="1" ht="10">
      <c r="B137" s="220"/>
      <c r="C137" s="221"/>
      <c r="D137" s="205" t="s">
        <v>147</v>
      </c>
      <c r="E137" s="222" t="s">
        <v>1</v>
      </c>
      <c r="F137" s="223" t="s">
        <v>539</v>
      </c>
      <c r="G137" s="221"/>
      <c r="H137" s="224">
        <v>15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147</v>
      </c>
      <c r="AU137" s="230" t="s">
        <v>81</v>
      </c>
      <c r="AV137" s="14" t="s">
        <v>81</v>
      </c>
      <c r="AW137" s="14" t="s">
        <v>29</v>
      </c>
      <c r="AX137" s="14" t="s">
        <v>72</v>
      </c>
      <c r="AY137" s="230" t="s">
        <v>137</v>
      </c>
    </row>
    <row r="138" spans="1:65" s="15" customFormat="1" ht="10">
      <c r="B138" s="231"/>
      <c r="C138" s="232"/>
      <c r="D138" s="205" t="s">
        <v>147</v>
      </c>
      <c r="E138" s="233" t="s">
        <v>1</v>
      </c>
      <c r="F138" s="234" t="s">
        <v>150</v>
      </c>
      <c r="G138" s="232"/>
      <c r="H138" s="235">
        <v>30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147</v>
      </c>
      <c r="AU138" s="241" t="s">
        <v>81</v>
      </c>
      <c r="AV138" s="15" t="s">
        <v>144</v>
      </c>
      <c r="AW138" s="15" t="s">
        <v>29</v>
      </c>
      <c r="AX138" s="15" t="s">
        <v>79</v>
      </c>
      <c r="AY138" s="241" t="s">
        <v>137</v>
      </c>
    </row>
    <row r="139" spans="1:65" s="12" customFormat="1" ht="22.75" customHeight="1">
      <c r="B139" s="176"/>
      <c r="C139" s="177"/>
      <c r="D139" s="178" t="s">
        <v>71</v>
      </c>
      <c r="E139" s="190" t="s">
        <v>230</v>
      </c>
      <c r="F139" s="190" t="s">
        <v>231</v>
      </c>
      <c r="G139" s="177"/>
      <c r="H139" s="177"/>
      <c r="I139" s="180"/>
      <c r="J139" s="191">
        <f>BK139</f>
        <v>0</v>
      </c>
      <c r="K139" s="177"/>
      <c r="L139" s="182"/>
      <c r="M139" s="183"/>
      <c r="N139" s="184"/>
      <c r="O139" s="184"/>
      <c r="P139" s="185">
        <f>SUM(P140:P146)</f>
        <v>0</v>
      </c>
      <c r="Q139" s="184"/>
      <c r="R139" s="185">
        <f>SUM(R140:R146)</f>
        <v>0</v>
      </c>
      <c r="S139" s="184"/>
      <c r="T139" s="186">
        <f>SUM(T140:T146)</f>
        <v>0</v>
      </c>
      <c r="AR139" s="187" t="s">
        <v>79</v>
      </c>
      <c r="AT139" s="188" t="s">
        <v>71</v>
      </c>
      <c r="AU139" s="188" t="s">
        <v>79</v>
      </c>
      <c r="AY139" s="187" t="s">
        <v>137</v>
      </c>
      <c r="BK139" s="189">
        <f>SUM(BK140:BK146)</f>
        <v>0</v>
      </c>
    </row>
    <row r="140" spans="1:65" s="2" customFormat="1" ht="24.15" customHeight="1">
      <c r="A140" s="35"/>
      <c r="B140" s="36"/>
      <c r="C140" s="192" t="s">
        <v>159</v>
      </c>
      <c r="D140" s="192" t="s">
        <v>139</v>
      </c>
      <c r="E140" s="193" t="s">
        <v>242</v>
      </c>
      <c r="F140" s="194" t="s">
        <v>515</v>
      </c>
      <c r="G140" s="195" t="s">
        <v>154</v>
      </c>
      <c r="H140" s="196">
        <v>63</v>
      </c>
      <c r="I140" s="197"/>
      <c r="J140" s="198">
        <f>ROUND(I140*H140,2)</f>
        <v>0</v>
      </c>
      <c r="K140" s="194" t="s">
        <v>143</v>
      </c>
      <c r="L140" s="40"/>
      <c r="M140" s="199" t="s">
        <v>1</v>
      </c>
      <c r="N140" s="200" t="s">
        <v>37</v>
      </c>
      <c r="O140" s="7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3" t="s">
        <v>144</v>
      </c>
      <c r="AT140" s="203" t="s">
        <v>139</v>
      </c>
      <c r="AU140" s="203" t="s">
        <v>81</v>
      </c>
      <c r="AY140" s="18" t="s">
        <v>137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8" t="s">
        <v>79</v>
      </c>
      <c r="BK140" s="204">
        <f>ROUND(I140*H140,2)</f>
        <v>0</v>
      </c>
      <c r="BL140" s="18" t="s">
        <v>144</v>
      </c>
      <c r="BM140" s="203" t="s">
        <v>540</v>
      </c>
    </row>
    <row r="141" spans="1:65" s="2" customFormat="1" ht="18">
      <c r="A141" s="35"/>
      <c r="B141" s="36"/>
      <c r="C141" s="37"/>
      <c r="D141" s="205" t="s">
        <v>146</v>
      </c>
      <c r="E141" s="37"/>
      <c r="F141" s="206" t="s">
        <v>243</v>
      </c>
      <c r="G141" s="37"/>
      <c r="H141" s="37"/>
      <c r="I141" s="207"/>
      <c r="J141" s="37"/>
      <c r="K141" s="37"/>
      <c r="L141" s="40"/>
      <c r="M141" s="208"/>
      <c r="N141" s="209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146</v>
      </c>
      <c r="AU141" s="18" t="s">
        <v>81</v>
      </c>
    </row>
    <row r="142" spans="1:65" s="2" customFormat="1" ht="24.15" customHeight="1">
      <c r="A142" s="35"/>
      <c r="B142" s="36"/>
      <c r="C142" s="192" t="s">
        <v>144</v>
      </c>
      <c r="D142" s="192" t="s">
        <v>139</v>
      </c>
      <c r="E142" s="193" t="s">
        <v>246</v>
      </c>
      <c r="F142" s="194" t="s">
        <v>517</v>
      </c>
      <c r="G142" s="195" t="s">
        <v>154</v>
      </c>
      <c r="H142" s="196">
        <v>1071</v>
      </c>
      <c r="I142" s="197"/>
      <c r="J142" s="198">
        <f>ROUND(I142*H142,2)</f>
        <v>0</v>
      </c>
      <c r="K142" s="194" t="s">
        <v>143</v>
      </c>
      <c r="L142" s="40"/>
      <c r="M142" s="199" t="s">
        <v>1</v>
      </c>
      <c r="N142" s="200" t="s">
        <v>37</v>
      </c>
      <c r="O142" s="7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3" t="s">
        <v>144</v>
      </c>
      <c r="AT142" s="203" t="s">
        <v>139</v>
      </c>
      <c r="AU142" s="203" t="s">
        <v>81</v>
      </c>
      <c r="AY142" s="18" t="s">
        <v>137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8" t="s">
        <v>79</v>
      </c>
      <c r="BK142" s="204">
        <f>ROUND(I142*H142,2)</f>
        <v>0</v>
      </c>
      <c r="BL142" s="18" t="s">
        <v>144</v>
      </c>
      <c r="BM142" s="203" t="s">
        <v>541</v>
      </c>
    </row>
    <row r="143" spans="1:65" s="2" customFormat="1" ht="18">
      <c r="A143" s="35"/>
      <c r="B143" s="36"/>
      <c r="C143" s="37"/>
      <c r="D143" s="205" t="s">
        <v>146</v>
      </c>
      <c r="E143" s="37"/>
      <c r="F143" s="206" t="s">
        <v>457</v>
      </c>
      <c r="G143" s="37"/>
      <c r="H143" s="37"/>
      <c r="I143" s="207"/>
      <c r="J143" s="37"/>
      <c r="K143" s="37"/>
      <c r="L143" s="40"/>
      <c r="M143" s="208"/>
      <c r="N143" s="209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146</v>
      </c>
      <c r="AU143" s="18" t="s">
        <v>81</v>
      </c>
    </row>
    <row r="144" spans="1:65" s="14" customFormat="1" ht="10">
      <c r="B144" s="220"/>
      <c r="C144" s="221"/>
      <c r="D144" s="205" t="s">
        <v>147</v>
      </c>
      <c r="E144" s="221"/>
      <c r="F144" s="223" t="s">
        <v>542</v>
      </c>
      <c r="G144" s="221"/>
      <c r="H144" s="224">
        <v>1071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147</v>
      </c>
      <c r="AU144" s="230" t="s">
        <v>81</v>
      </c>
      <c r="AV144" s="14" t="s">
        <v>81</v>
      </c>
      <c r="AW144" s="14" t="s">
        <v>4</v>
      </c>
      <c r="AX144" s="14" t="s">
        <v>79</v>
      </c>
      <c r="AY144" s="230" t="s">
        <v>137</v>
      </c>
    </row>
    <row r="145" spans="1:65" s="2" customFormat="1" ht="44.25" customHeight="1">
      <c r="A145" s="35"/>
      <c r="B145" s="36"/>
      <c r="C145" s="192" t="s">
        <v>167</v>
      </c>
      <c r="D145" s="192" t="s">
        <v>139</v>
      </c>
      <c r="E145" s="193" t="s">
        <v>520</v>
      </c>
      <c r="F145" s="194" t="s">
        <v>521</v>
      </c>
      <c r="G145" s="195" t="s">
        <v>154</v>
      </c>
      <c r="H145" s="196">
        <v>63</v>
      </c>
      <c r="I145" s="197"/>
      <c r="J145" s="198">
        <f>ROUND(I145*H145,2)</f>
        <v>0</v>
      </c>
      <c r="K145" s="194" t="s">
        <v>143</v>
      </c>
      <c r="L145" s="40"/>
      <c r="M145" s="199" t="s">
        <v>1</v>
      </c>
      <c r="N145" s="200" t="s">
        <v>37</v>
      </c>
      <c r="O145" s="7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3" t="s">
        <v>144</v>
      </c>
      <c r="AT145" s="203" t="s">
        <v>139</v>
      </c>
      <c r="AU145" s="203" t="s">
        <v>81</v>
      </c>
      <c r="AY145" s="18" t="s">
        <v>137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8" t="s">
        <v>79</v>
      </c>
      <c r="BK145" s="204">
        <f>ROUND(I145*H145,2)</f>
        <v>0</v>
      </c>
      <c r="BL145" s="18" t="s">
        <v>144</v>
      </c>
      <c r="BM145" s="203" t="s">
        <v>543</v>
      </c>
    </row>
    <row r="146" spans="1:65" s="2" customFormat="1" ht="27">
      <c r="A146" s="35"/>
      <c r="B146" s="36"/>
      <c r="C146" s="37"/>
      <c r="D146" s="205" t="s">
        <v>146</v>
      </c>
      <c r="E146" s="37"/>
      <c r="F146" s="206" t="s">
        <v>523</v>
      </c>
      <c r="G146" s="37"/>
      <c r="H146" s="37"/>
      <c r="I146" s="207"/>
      <c r="J146" s="37"/>
      <c r="K146" s="37"/>
      <c r="L146" s="40"/>
      <c r="M146" s="208"/>
      <c r="N146" s="209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146</v>
      </c>
      <c r="AU146" s="18" t="s">
        <v>81</v>
      </c>
    </row>
    <row r="147" spans="1:65" s="12" customFormat="1" ht="25.9" customHeight="1">
      <c r="B147" s="176"/>
      <c r="C147" s="177"/>
      <c r="D147" s="178" t="s">
        <v>71</v>
      </c>
      <c r="E147" s="179" t="s">
        <v>524</v>
      </c>
      <c r="F147" s="179" t="s">
        <v>525</v>
      </c>
      <c r="G147" s="177"/>
      <c r="H147" s="177"/>
      <c r="I147" s="180"/>
      <c r="J147" s="181">
        <f>BK147</f>
        <v>0</v>
      </c>
      <c r="K147" s="177"/>
      <c r="L147" s="182"/>
      <c r="M147" s="183"/>
      <c r="N147" s="184"/>
      <c r="O147" s="184"/>
      <c r="P147" s="185">
        <f>SUM(P148:P149)</f>
        <v>0</v>
      </c>
      <c r="Q147" s="184"/>
      <c r="R147" s="185">
        <f>SUM(R148:R149)</f>
        <v>0</v>
      </c>
      <c r="S147" s="184"/>
      <c r="T147" s="186">
        <f>SUM(T148:T149)</f>
        <v>0</v>
      </c>
      <c r="AR147" s="187" t="s">
        <v>144</v>
      </c>
      <c r="AT147" s="188" t="s">
        <v>71</v>
      </c>
      <c r="AU147" s="188" t="s">
        <v>72</v>
      </c>
      <c r="AY147" s="187" t="s">
        <v>137</v>
      </c>
      <c r="BK147" s="189">
        <f>SUM(BK148:BK149)</f>
        <v>0</v>
      </c>
    </row>
    <row r="148" spans="1:65" s="2" customFormat="1" ht="21.75" customHeight="1">
      <c r="A148" s="35"/>
      <c r="B148" s="36"/>
      <c r="C148" s="192" t="s">
        <v>171</v>
      </c>
      <c r="D148" s="192" t="s">
        <v>139</v>
      </c>
      <c r="E148" s="193" t="s">
        <v>526</v>
      </c>
      <c r="F148" s="194" t="s">
        <v>527</v>
      </c>
      <c r="G148" s="195" t="s">
        <v>528</v>
      </c>
      <c r="H148" s="196">
        <v>16</v>
      </c>
      <c r="I148" s="197"/>
      <c r="J148" s="198">
        <f>ROUND(I148*H148,2)</f>
        <v>0</v>
      </c>
      <c r="K148" s="194" t="s">
        <v>143</v>
      </c>
      <c r="L148" s="40"/>
      <c r="M148" s="199" t="s">
        <v>1</v>
      </c>
      <c r="N148" s="200" t="s">
        <v>37</v>
      </c>
      <c r="O148" s="7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3" t="s">
        <v>529</v>
      </c>
      <c r="AT148" s="203" t="s">
        <v>139</v>
      </c>
      <c r="AU148" s="203" t="s">
        <v>79</v>
      </c>
      <c r="AY148" s="18" t="s">
        <v>137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8" t="s">
        <v>79</v>
      </c>
      <c r="BK148" s="204">
        <f>ROUND(I148*H148,2)</f>
        <v>0</v>
      </c>
      <c r="BL148" s="18" t="s">
        <v>529</v>
      </c>
      <c r="BM148" s="203" t="s">
        <v>544</v>
      </c>
    </row>
    <row r="149" spans="1:65" s="2" customFormat="1" ht="18">
      <c r="A149" s="35"/>
      <c r="B149" s="36"/>
      <c r="C149" s="37"/>
      <c r="D149" s="205" t="s">
        <v>146</v>
      </c>
      <c r="E149" s="37"/>
      <c r="F149" s="206" t="s">
        <v>531</v>
      </c>
      <c r="G149" s="37"/>
      <c r="H149" s="37"/>
      <c r="I149" s="207"/>
      <c r="J149" s="37"/>
      <c r="K149" s="37"/>
      <c r="L149" s="40"/>
      <c r="M149" s="266"/>
      <c r="N149" s="267"/>
      <c r="O149" s="268"/>
      <c r="P149" s="268"/>
      <c r="Q149" s="268"/>
      <c r="R149" s="268"/>
      <c r="S149" s="268"/>
      <c r="T149" s="26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146</v>
      </c>
      <c r="AU149" s="18" t="s">
        <v>79</v>
      </c>
    </row>
    <row r="150" spans="1:65" s="2" customFormat="1" ht="7" customHeight="1">
      <c r="A150" s="35"/>
      <c r="B150" s="55"/>
      <c r="C150" s="56"/>
      <c r="D150" s="56"/>
      <c r="E150" s="56"/>
      <c r="F150" s="56"/>
      <c r="G150" s="56"/>
      <c r="H150" s="56"/>
      <c r="I150" s="56"/>
      <c r="J150" s="56"/>
      <c r="K150" s="56"/>
      <c r="L150" s="40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algorithmName="SHA-512" hashValue="hx3xzOwjQkiwBd4ZQN/IGezSHHkykZwX/VP59ut6soH7QXmLPVX/VKMJJxqK1pUHnqZUQpur0oJJu466+ZomKw==" saltValue="LyBnWkCUC8JDYu5Iwy7nK8hqyNKbMmisaIDPDugsohs3NpcFaiZqE0AruMAleSBXwjTITvhFutFjMOZxFOiy0A==" spinCount="100000" sheet="1" objects="1" scenarios="1" formatColumns="0" formatRows="0" autoFilter="0"/>
  <autoFilter ref="C123:K149" xr:uid="{00000000-0009-0000-0000-000006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výh.stanoviště XIV</vt:lpstr>
      <vt:lpstr>02 - VRN</vt:lpstr>
      <vt:lpstr>01 - Plechový sklad a rampa</vt:lpstr>
      <vt:lpstr>02 - VRN_01</vt:lpstr>
      <vt:lpstr>03.01 - Popovice budova z...</vt:lpstr>
      <vt:lpstr>03.02 - Brumov - výpravní...</vt:lpstr>
      <vt:lpstr>'01 - Plechový sklad a rampa'!Názvy_tisku</vt:lpstr>
      <vt:lpstr>'01 - výh.stanoviště XIV'!Názvy_tisku</vt:lpstr>
      <vt:lpstr>'02 - VRN'!Názvy_tisku</vt:lpstr>
      <vt:lpstr>'02 - VRN_01'!Názvy_tisku</vt:lpstr>
      <vt:lpstr>'03.01 - Popovice budova z...'!Názvy_tisku</vt:lpstr>
      <vt:lpstr>'03.02 - Brumov - výpravní...'!Názvy_tisku</vt:lpstr>
      <vt:lpstr>'Rekapitulace stavby'!Názvy_tisku</vt:lpstr>
      <vt:lpstr>'01 - Plechový sklad a rampa'!Oblast_tisku</vt:lpstr>
      <vt:lpstr>'01 - výh.stanoviště XIV'!Oblast_tisku</vt:lpstr>
      <vt:lpstr>'02 - VRN'!Oblast_tisku</vt:lpstr>
      <vt:lpstr>'02 - VRN_01'!Oblast_tisku</vt:lpstr>
      <vt:lpstr>'03.01 - Popovice budova z...'!Oblast_tisku</vt:lpstr>
      <vt:lpstr>'03.02 - Brumov - výpravní...'!Oblast_tisku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2024-05-24T08:50:36Z</dcterms:created>
  <dcterms:modified xsi:type="dcterms:W3CDTF">2024-05-31T08:45:20Z</dcterms:modified>
</cp:coreProperties>
</file>